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go\OneDrive\Desktop\IAAPS\4° Diciembre\"/>
    </mc:Choice>
  </mc:AlternateContent>
  <bookViews>
    <workbookView xWindow="-120" yWindow="-120" windowWidth="29040" windowHeight="15840" tabRatio="771"/>
  </bookViews>
  <sheets>
    <sheet name="Resumen" sheetId="37" r:id="rId1"/>
    <sheet name="Meta 3 " sheetId="29" r:id="rId2"/>
    <sheet name="Meta 4" sheetId="28" r:id="rId3"/>
    <sheet name="Meta 5" sheetId="10" r:id="rId4"/>
    <sheet name="Meta 6.1" sheetId="1" r:id="rId5"/>
    <sheet name="Meta 6.2" sheetId="3" r:id="rId6"/>
    <sheet name="Meta 7" sheetId="9" r:id="rId7"/>
    <sheet name="Meta 8" sheetId="22" r:id="rId8"/>
    <sheet name="Meta 9" sheetId="5" r:id="rId9"/>
    <sheet name="Meta 10" sheetId="13" r:id="rId10"/>
    <sheet name="Meta 11" sheetId="39" r:id="rId11"/>
    <sheet name="Meta 13" sheetId="4" r:id="rId12"/>
    <sheet name="Meta 14" sheetId="31" r:id="rId13"/>
    <sheet name="Meta 15" sheetId="7" r:id="rId14"/>
    <sheet name="Meta 16" sheetId="8" r:id="rId15"/>
    <sheet name="Meta 17" sheetId="32" r:id="rId16"/>
    <sheet name="Meta 18" sheetId="38" r:id="rId17"/>
    <sheet name="Metas" sheetId="23" state="hidden" r:id="rId18"/>
  </sheets>
  <externalReferences>
    <externalReference r:id="rId19"/>
    <externalReference r:id="rId20"/>
    <externalReference r:id="rId21"/>
    <externalReference r:id="rId22"/>
  </externalReferences>
  <definedNames>
    <definedName name="_xlnm._FilterDatabase" localSheetId="4" hidden="1">'Meta 6.1'!$A$11:$AX$11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39" l="1"/>
  <c r="C15" i="39"/>
  <c r="C14" i="39"/>
  <c r="C13" i="39"/>
  <c r="C12" i="39"/>
  <c r="F16" i="38" l="1"/>
  <c r="D16" i="38" s="1"/>
  <c r="E16" i="38"/>
  <c r="F15" i="38"/>
  <c r="E15" i="38"/>
  <c r="F14" i="38"/>
  <c r="D14" i="38" s="1"/>
  <c r="E14" i="38"/>
  <c r="F13" i="38"/>
  <c r="D13" i="38" s="1"/>
  <c r="E13" i="38"/>
  <c r="D12" i="38"/>
  <c r="D15" i="38"/>
  <c r="P16" i="32"/>
  <c r="O16" i="32"/>
  <c r="N16" i="32"/>
  <c r="M16" i="32"/>
  <c r="L16" i="32"/>
  <c r="K16" i="32"/>
  <c r="J16" i="32"/>
  <c r="I16" i="32"/>
  <c r="H16" i="32"/>
  <c r="G16" i="32"/>
  <c r="F16" i="32"/>
  <c r="E16" i="32"/>
  <c r="P15" i="32"/>
  <c r="O15" i="32"/>
  <c r="N15" i="32"/>
  <c r="M15" i="32"/>
  <c r="L15" i="32"/>
  <c r="K15" i="32"/>
  <c r="J15" i="32"/>
  <c r="I15" i="32"/>
  <c r="H15" i="32"/>
  <c r="G15" i="32"/>
  <c r="F15" i="32"/>
  <c r="E15" i="32"/>
  <c r="P14" i="32"/>
  <c r="O14" i="32"/>
  <c r="N14" i="32"/>
  <c r="M14" i="32"/>
  <c r="L14" i="32"/>
  <c r="K14" i="32"/>
  <c r="J14" i="32"/>
  <c r="I14" i="32"/>
  <c r="H14" i="32"/>
  <c r="G14" i="32"/>
  <c r="F14" i="32"/>
  <c r="E14" i="32"/>
  <c r="P13" i="32"/>
  <c r="O13" i="32"/>
  <c r="N13" i="32"/>
  <c r="M13" i="32"/>
  <c r="L13" i="32"/>
  <c r="K13" i="32"/>
  <c r="J13" i="32"/>
  <c r="I13" i="32"/>
  <c r="H13" i="32"/>
  <c r="G13" i="32"/>
  <c r="F13" i="32"/>
  <c r="E13" i="32"/>
  <c r="C12" i="8"/>
  <c r="J16" i="8"/>
  <c r="I16" i="8"/>
  <c r="H16" i="8"/>
  <c r="G16" i="8"/>
  <c r="J15" i="8"/>
  <c r="I15" i="8"/>
  <c r="H15" i="8"/>
  <c r="G15" i="8"/>
  <c r="J14" i="8"/>
  <c r="I14" i="8"/>
  <c r="H14" i="8"/>
  <c r="G14" i="8"/>
  <c r="J13" i="8"/>
  <c r="I13" i="8"/>
  <c r="H13" i="8"/>
  <c r="G13" i="8"/>
  <c r="J16" i="7" l="1"/>
  <c r="I16" i="7"/>
  <c r="H16" i="7"/>
  <c r="G16" i="7"/>
  <c r="J15" i="7"/>
  <c r="I15" i="7"/>
  <c r="H15" i="7"/>
  <c r="G15" i="7"/>
  <c r="J14" i="7"/>
  <c r="I14" i="7"/>
  <c r="H14" i="7"/>
  <c r="G14" i="7"/>
  <c r="J13" i="7"/>
  <c r="I13" i="7"/>
  <c r="H13" i="7"/>
  <c r="G13" i="7"/>
  <c r="D12" i="31"/>
  <c r="F16" i="31"/>
  <c r="D16" i="31" s="1"/>
  <c r="E16" i="31"/>
  <c r="F15" i="31"/>
  <c r="D15" i="31" s="1"/>
  <c r="E15" i="31"/>
  <c r="F14" i="31"/>
  <c r="D14" i="31" s="1"/>
  <c r="E14" i="31"/>
  <c r="F13" i="31"/>
  <c r="D13" i="31" s="1"/>
  <c r="E13" i="31"/>
  <c r="AC16" i="4"/>
  <c r="AB16" i="4"/>
  <c r="AA16" i="4"/>
  <c r="Z16" i="4"/>
  <c r="Y16" i="4"/>
  <c r="X16" i="4"/>
  <c r="W16" i="4"/>
  <c r="V16" i="4"/>
  <c r="U16" i="4"/>
  <c r="T16" i="4"/>
  <c r="S16" i="4"/>
  <c r="R16" i="4"/>
  <c r="AC15" i="4"/>
  <c r="AB15" i="4"/>
  <c r="AA15" i="4"/>
  <c r="Z15" i="4"/>
  <c r="Y15" i="4"/>
  <c r="X15" i="4"/>
  <c r="W15" i="4"/>
  <c r="V15" i="4"/>
  <c r="U15" i="4"/>
  <c r="T15" i="4"/>
  <c r="S15" i="4"/>
  <c r="R15" i="4"/>
  <c r="AC14" i="4"/>
  <c r="AB14" i="4"/>
  <c r="AA14" i="4"/>
  <c r="Z14" i="4"/>
  <c r="Y14" i="4"/>
  <c r="X14" i="4"/>
  <c r="W14" i="4"/>
  <c r="V14" i="4"/>
  <c r="U14" i="4"/>
  <c r="T14" i="4"/>
  <c r="S14" i="4"/>
  <c r="R14" i="4"/>
  <c r="AC13" i="4"/>
  <c r="AB13" i="4"/>
  <c r="AA13" i="4"/>
  <c r="Z13" i="4"/>
  <c r="Y13" i="4"/>
  <c r="X13" i="4"/>
  <c r="W13" i="4"/>
  <c r="V13" i="4"/>
  <c r="U13" i="4"/>
  <c r="T13" i="4"/>
  <c r="S13" i="4"/>
  <c r="R13" i="4"/>
  <c r="P16" i="4"/>
  <c r="O16" i="4"/>
  <c r="N16" i="4"/>
  <c r="M16" i="4"/>
  <c r="L16" i="4"/>
  <c r="K16" i="4"/>
  <c r="J16" i="4"/>
  <c r="I16" i="4"/>
  <c r="H16" i="4"/>
  <c r="G16" i="4"/>
  <c r="F16" i="4"/>
  <c r="E16" i="4"/>
  <c r="P15" i="4"/>
  <c r="O15" i="4"/>
  <c r="N15" i="4"/>
  <c r="M15" i="4"/>
  <c r="L15" i="4"/>
  <c r="K15" i="4"/>
  <c r="J15" i="4"/>
  <c r="I15" i="4"/>
  <c r="H15" i="4"/>
  <c r="G15" i="4"/>
  <c r="F15" i="4"/>
  <c r="E15" i="4"/>
  <c r="P14" i="4"/>
  <c r="O14" i="4"/>
  <c r="N14" i="4"/>
  <c r="M14" i="4"/>
  <c r="L14" i="4"/>
  <c r="K14" i="4"/>
  <c r="J14" i="4"/>
  <c r="I14" i="4"/>
  <c r="H14" i="4"/>
  <c r="G14" i="4"/>
  <c r="F14" i="4"/>
  <c r="E14" i="4"/>
  <c r="P13" i="4"/>
  <c r="O13" i="4"/>
  <c r="N13" i="4"/>
  <c r="M13" i="4"/>
  <c r="L13" i="4"/>
  <c r="K13" i="4"/>
  <c r="J13" i="4"/>
  <c r="I13" i="4"/>
  <c r="H13" i="4"/>
  <c r="G13" i="4"/>
  <c r="F13" i="4"/>
  <c r="E13" i="4"/>
  <c r="I16" i="13"/>
  <c r="D16" i="13" s="1"/>
  <c r="I15" i="13"/>
  <c r="D15" i="13" s="1"/>
  <c r="I14" i="13"/>
  <c r="D14" i="13" s="1"/>
  <c r="I13" i="13"/>
  <c r="D13" i="13" s="1"/>
  <c r="D12" i="13"/>
  <c r="P16" i="5"/>
  <c r="O16" i="5"/>
  <c r="N16" i="5"/>
  <c r="M16" i="5"/>
  <c r="L16" i="5"/>
  <c r="K16" i="5"/>
  <c r="J16" i="5"/>
  <c r="I16" i="5"/>
  <c r="H16" i="5"/>
  <c r="G16" i="5"/>
  <c r="F16" i="5"/>
  <c r="E16" i="5"/>
  <c r="P15" i="5"/>
  <c r="O15" i="5"/>
  <c r="N15" i="5"/>
  <c r="M15" i="5"/>
  <c r="L15" i="5"/>
  <c r="K15" i="5"/>
  <c r="J15" i="5"/>
  <c r="I15" i="5"/>
  <c r="H15" i="5"/>
  <c r="G15" i="5"/>
  <c r="F15" i="5"/>
  <c r="E15" i="5"/>
  <c r="P14" i="5"/>
  <c r="O14" i="5"/>
  <c r="N14" i="5"/>
  <c r="M14" i="5"/>
  <c r="L14" i="5"/>
  <c r="K14" i="5"/>
  <c r="J14" i="5"/>
  <c r="I14" i="5"/>
  <c r="H14" i="5"/>
  <c r="G14" i="5"/>
  <c r="F14" i="5"/>
  <c r="E14" i="5"/>
  <c r="P13" i="5"/>
  <c r="O13" i="5"/>
  <c r="N13" i="5"/>
  <c r="M13" i="5"/>
  <c r="L13" i="5"/>
  <c r="K13" i="5"/>
  <c r="J13" i="5"/>
  <c r="I13" i="5"/>
  <c r="H13" i="5"/>
  <c r="G13" i="5"/>
  <c r="F13" i="5"/>
  <c r="E13" i="5"/>
  <c r="P16" i="22"/>
  <c r="O16" i="22"/>
  <c r="N16" i="22"/>
  <c r="M16" i="22"/>
  <c r="L16" i="22"/>
  <c r="K16" i="22"/>
  <c r="J16" i="22"/>
  <c r="I16" i="22"/>
  <c r="H16" i="22"/>
  <c r="G16" i="22"/>
  <c r="F16" i="22"/>
  <c r="E16" i="22"/>
  <c r="P15" i="22"/>
  <c r="O15" i="22"/>
  <c r="N15" i="22"/>
  <c r="M15" i="22"/>
  <c r="L15" i="22"/>
  <c r="K15" i="22"/>
  <c r="J15" i="22"/>
  <c r="I15" i="22"/>
  <c r="H15" i="22"/>
  <c r="G15" i="22"/>
  <c r="F15" i="22"/>
  <c r="E15" i="22"/>
  <c r="P14" i="22"/>
  <c r="O14" i="22"/>
  <c r="N14" i="22"/>
  <c r="M14" i="22"/>
  <c r="L14" i="22"/>
  <c r="K14" i="22"/>
  <c r="J14" i="22"/>
  <c r="I14" i="22"/>
  <c r="H14" i="22"/>
  <c r="G14" i="22"/>
  <c r="F14" i="22"/>
  <c r="E14" i="22"/>
  <c r="P13" i="22"/>
  <c r="O13" i="22"/>
  <c r="N13" i="22"/>
  <c r="M13" i="22"/>
  <c r="L13" i="22"/>
  <c r="K13" i="22"/>
  <c r="J13" i="22"/>
  <c r="I13" i="22"/>
  <c r="H13" i="22"/>
  <c r="G13" i="22"/>
  <c r="F13" i="22"/>
  <c r="E13" i="22"/>
  <c r="V16" i="9"/>
  <c r="V15" i="9"/>
  <c r="V14" i="9"/>
  <c r="V13" i="9"/>
  <c r="D12" i="9"/>
  <c r="P16" i="9"/>
  <c r="O16" i="9"/>
  <c r="N16" i="9"/>
  <c r="M16" i="9"/>
  <c r="L16" i="9"/>
  <c r="K16" i="9"/>
  <c r="J16" i="9"/>
  <c r="I16" i="9"/>
  <c r="H16" i="9"/>
  <c r="G16" i="9"/>
  <c r="F16" i="9"/>
  <c r="E16" i="9"/>
  <c r="P15" i="9"/>
  <c r="O15" i="9"/>
  <c r="N15" i="9"/>
  <c r="M15" i="9"/>
  <c r="L15" i="9"/>
  <c r="K15" i="9"/>
  <c r="J15" i="9"/>
  <c r="I15" i="9"/>
  <c r="H15" i="9"/>
  <c r="G15" i="9"/>
  <c r="F15" i="9"/>
  <c r="E15" i="9"/>
  <c r="P14" i="9"/>
  <c r="O14" i="9"/>
  <c r="N14" i="9"/>
  <c r="M14" i="9"/>
  <c r="L14" i="9"/>
  <c r="K14" i="9"/>
  <c r="J14" i="9"/>
  <c r="I14" i="9"/>
  <c r="H14" i="9"/>
  <c r="G14" i="9"/>
  <c r="F14" i="9"/>
  <c r="E14" i="9"/>
  <c r="P13" i="9"/>
  <c r="O13" i="9"/>
  <c r="N13" i="9"/>
  <c r="M13" i="9"/>
  <c r="L13" i="9"/>
  <c r="K13" i="9"/>
  <c r="J13" i="9"/>
  <c r="I13" i="9"/>
  <c r="H13" i="9"/>
  <c r="G13" i="9"/>
  <c r="F13" i="9"/>
  <c r="E13" i="9"/>
  <c r="P16" i="3" l="1"/>
  <c r="O16" i="3"/>
  <c r="N16" i="3"/>
  <c r="M16" i="3"/>
  <c r="L16" i="3"/>
  <c r="K16" i="3"/>
  <c r="J16" i="3"/>
  <c r="I16" i="3"/>
  <c r="H16" i="3"/>
  <c r="G16" i="3"/>
  <c r="F16" i="3"/>
  <c r="E16" i="3"/>
  <c r="P15" i="3"/>
  <c r="O15" i="3"/>
  <c r="N15" i="3"/>
  <c r="M15" i="3"/>
  <c r="L15" i="3"/>
  <c r="K15" i="3"/>
  <c r="J15" i="3"/>
  <c r="I15" i="3"/>
  <c r="H15" i="3"/>
  <c r="G15" i="3"/>
  <c r="F15" i="3"/>
  <c r="E15" i="3"/>
  <c r="P14" i="3"/>
  <c r="O14" i="3"/>
  <c r="N14" i="3"/>
  <c r="M14" i="3"/>
  <c r="L14" i="3"/>
  <c r="K14" i="3"/>
  <c r="J14" i="3"/>
  <c r="I14" i="3"/>
  <c r="H14" i="3"/>
  <c r="G14" i="3"/>
  <c r="F14" i="3"/>
  <c r="E14" i="3"/>
  <c r="P13" i="3"/>
  <c r="O13" i="3"/>
  <c r="N13" i="3"/>
  <c r="M13" i="3"/>
  <c r="L13" i="3"/>
  <c r="K13" i="3"/>
  <c r="J13" i="3"/>
  <c r="I13" i="3"/>
  <c r="H13" i="3"/>
  <c r="G13" i="3"/>
  <c r="F13" i="3"/>
  <c r="E13" i="3"/>
  <c r="R12" i="1"/>
  <c r="R13" i="1" l="1"/>
  <c r="D12" i="1"/>
  <c r="W16" i="1"/>
  <c r="R16" i="1" s="1"/>
  <c r="W15" i="1"/>
  <c r="R15" i="1" s="1"/>
  <c r="W14" i="1"/>
  <c r="R14" i="1" s="1"/>
  <c r="W13" i="1"/>
  <c r="P16" i="1"/>
  <c r="O16" i="1"/>
  <c r="N16" i="1"/>
  <c r="M16" i="1"/>
  <c r="L16" i="1"/>
  <c r="K16" i="1"/>
  <c r="J16" i="1"/>
  <c r="I16" i="1"/>
  <c r="H16" i="1"/>
  <c r="G16" i="1"/>
  <c r="F16" i="1"/>
  <c r="E16" i="1"/>
  <c r="P15" i="1"/>
  <c r="O15" i="1"/>
  <c r="N15" i="1"/>
  <c r="M15" i="1"/>
  <c r="L15" i="1"/>
  <c r="K15" i="1"/>
  <c r="J15" i="1"/>
  <c r="I15" i="1"/>
  <c r="H15" i="1"/>
  <c r="G15" i="1"/>
  <c r="F15" i="1"/>
  <c r="E15" i="1"/>
  <c r="P14" i="1"/>
  <c r="O14" i="1"/>
  <c r="N14" i="1"/>
  <c r="M14" i="1"/>
  <c r="L14" i="1"/>
  <c r="K14" i="1"/>
  <c r="J14" i="1"/>
  <c r="I14" i="1"/>
  <c r="H14" i="1"/>
  <c r="G14" i="1"/>
  <c r="F14" i="1"/>
  <c r="E14" i="1"/>
  <c r="P13" i="1"/>
  <c r="O13" i="1"/>
  <c r="N13" i="1"/>
  <c r="M13" i="1"/>
  <c r="L13" i="1"/>
  <c r="K13" i="1"/>
  <c r="J13" i="1"/>
  <c r="I13" i="1"/>
  <c r="H13" i="1"/>
  <c r="G13" i="1"/>
  <c r="F13" i="1"/>
  <c r="E13" i="1"/>
  <c r="P16" i="10"/>
  <c r="O16" i="10"/>
  <c r="N16" i="10"/>
  <c r="M16" i="10"/>
  <c r="L16" i="10"/>
  <c r="K16" i="10"/>
  <c r="J16" i="10"/>
  <c r="I16" i="10"/>
  <c r="H16" i="10"/>
  <c r="G16" i="10"/>
  <c r="F16" i="10"/>
  <c r="E16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AP16" i="28"/>
  <c r="AO16" i="28"/>
  <c r="AN16" i="28"/>
  <c r="AM16" i="28"/>
  <c r="AL16" i="28"/>
  <c r="AK16" i="28"/>
  <c r="AJ16" i="28"/>
  <c r="AI16" i="28"/>
  <c r="AH16" i="28"/>
  <c r="AG16" i="28"/>
  <c r="AF16" i="28"/>
  <c r="AE16" i="28"/>
  <c r="AP15" i="28"/>
  <c r="AO15" i="28"/>
  <c r="AN15" i="28"/>
  <c r="AM15" i="28"/>
  <c r="AL15" i="28"/>
  <c r="AK15" i="28"/>
  <c r="AJ15" i="28"/>
  <c r="AI15" i="28"/>
  <c r="AH15" i="28"/>
  <c r="AG15" i="28"/>
  <c r="AF15" i="28"/>
  <c r="AE15" i="28"/>
  <c r="AP14" i="28"/>
  <c r="AO14" i="28"/>
  <c r="AN14" i="28"/>
  <c r="AM14" i="28"/>
  <c r="AL14" i="28"/>
  <c r="AK14" i="28"/>
  <c r="AJ14" i="28"/>
  <c r="AI14" i="28"/>
  <c r="AH14" i="28"/>
  <c r="AG14" i="28"/>
  <c r="AF14" i="28"/>
  <c r="AE14" i="28"/>
  <c r="AP13" i="28"/>
  <c r="AO13" i="28"/>
  <c r="AN13" i="28"/>
  <c r="AM13" i="28"/>
  <c r="AL13" i="28"/>
  <c r="AK13" i="28"/>
  <c r="AJ13" i="28"/>
  <c r="AI13" i="28"/>
  <c r="AH13" i="28"/>
  <c r="AG13" i="28"/>
  <c r="AF13" i="28"/>
  <c r="AE13" i="28"/>
  <c r="AC16" i="28"/>
  <c r="AB16" i="28"/>
  <c r="AA16" i="28"/>
  <c r="Z16" i="28"/>
  <c r="Y16" i="28"/>
  <c r="X16" i="28"/>
  <c r="W16" i="28"/>
  <c r="V16" i="28"/>
  <c r="U16" i="28"/>
  <c r="T16" i="28"/>
  <c r="S16" i="28"/>
  <c r="R16" i="28"/>
  <c r="AC15" i="28"/>
  <c r="AB15" i="28"/>
  <c r="AA15" i="28"/>
  <c r="Z15" i="28"/>
  <c r="Y15" i="28"/>
  <c r="X15" i="28"/>
  <c r="W15" i="28"/>
  <c r="V15" i="28"/>
  <c r="U15" i="28"/>
  <c r="T15" i="28"/>
  <c r="S15" i="28"/>
  <c r="R15" i="28"/>
  <c r="AC14" i="28"/>
  <c r="AB14" i="28"/>
  <c r="AA14" i="28"/>
  <c r="Z14" i="28"/>
  <c r="Y14" i="28"/>
  <c r="X14" i="28"/>
  <c r="W14" i="28"/>
  <c r="V14" i="28"/>
  <c r="U14" i="28"/>
  <c r="T14" i="28"/>
  <c r="S14" i="28"/>
  <c r="R14" i="28"/>
  <c r="AC13" i="28"/>
  <c r="AB13" i="28"/>
  <c r="AA13" i="28"/>
  <c r="Z13" i="28"/>
  <c r="Y13" i="28"/>
  <c r="X13" i="28"/>
  <c r="W13" i="28"/>
  <c r="V13" i="28"/>
  <c r="U13" i="28"/>
  <c r="T13" i="28"/>
  <c r="S13" i="28"/>
  <c r="R13" i="28"/>
  <c r="P16" i="28"/>
  <c r="O16" i="28"/>
  <c r="N16" i="28"/>
  <c r="M16" i="28"/>
  <c r="L16" i="28"/>
  <c r="K16" i="28"/>
  <c r="J16" i="28"/>
  <c r="I16" i="28"/>
  <c r="H16" i="28"/>
  <c r="G16" i="28"/>
  <c r="F16" i="28"/>
  <c r="E16" i="28"/>
  <c r="P15" i="28"/>
  <c r="O15" i="28"/>
  <c r="N15" i="28"/>
  <c r="M15" i="28"/>
  <c r="L15" i="28"/>
  <c r="K15" i="28"/>
  <c r="J15" i="28"/>
  <c r="I15" i="28"/>
  <c r="H15" i="28"/>
  <c r="G15" i="28"/>
  <c r="F15" i="28"/>
  <c r="E15" i="28"/>
  <c r="P14" i="28"/>
  <c r="O14" i="28"/>
  <c r="N14" i="28"/>
  <c r="M14" i="28"/>
  <c r="L14" i="28"/>
  <c r="K14" i="28"/>
  <c r="J14" i="28"/>
  <c r="I14" i="28"/>
  <c r="H14" i="28"/>
  <c r="G14" i="28"/>
  <c r="F14" i="28"/>
  <c r="E14" i="28"/>
  <c r="P13" i="28"/>
  <c r="O13" i="28"/>
  <c r="N13" i="28"/>
  <c r="M13" i="28"/>
  <c r="L13" i="28"/>
  <c r="K13" i="28"/>
  <c r="J13" i="28"/>
  <c r="I13" i="28"/>
  <c r="H13" i="28"/>
  <c r="G13" i="28"/>
  <c r="F13" i="28"/>
  <c r="E13" i="28"/>
  <c r="P16" i="29" l="1"/>
  <c r="O16" i="29"/>
  <c r="N16" i="29"/>
  <c r="M16" i="29"/>
  <c r="L16" i="29"/>
  <c r="K16" i="29"/>
  <c r="J16" i="29"/>
  <c r="I16" i="29"/>
  <c r="H16" i="29"/>
  <c r="G16" i="29"/>
  <c r="F16" i="29"/>
  <c r="E16" i="29"/>
  <c r="P15" i="29"/>
  <c r="O15" i="29"/>
  <c r="N15" i="29"/>
  <c r="M15" i="29"/>
  <c r="L15" i="29"/>
  <c r="K15" i="29"/>
  <c r="J15" i="29"/>
  <c r="I15" i="29"/>
  <c r="H15" i="29"/>
  <c r="G15" i="29"/>
  <c r="F15" i="29"/>
  <c r="E15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P13" i="29"/>
  <c r="O13" i="29"/>
  <c r="N13" i="29"/>
  <c r="M13" i="29"/>
  <c r="L13" i="29"/>
  <c r="K13" i="29"/>
  <c r="J13" i="29"/>
  <c r="I13" i="29"/>
  <c r="H13" i="29"/>
  <c r="G13" i="29"/>
  <c r="F13" i="29"/>
  <c r="E13" i="29"/>
  <c r="H12" i="13" l="1"/>
  <c r="G12" i="13"/>
  <c r="V12" i="1"/>
  <c r="U12" i="1"/>
  <c r="G14" i="13"/>
  <c r="H16" i="13"/>
  <c r="U16" i="9"/>
  <c r="U15" i="9"/>
  <c r="U14" i="9"/>
  <c r="U13" i="9"/>
  <c r="U13" i="1"/>
  <c r="V15" i="1" l="1"/>
  <c r="V16" i="1"/>
  <c r="G15" i="13"/>
  <c r="U16" i="1"/>
  <c r="H15" i="13"/>
  <c r="G16" i="13"/>
  <c r="H13" i="13"/>
  <c r="H14" i="13"/>
  <c r="G13" i="13"/>
  <c r="V14" i="1"/>
  <c r="U15" i="1"/>
  <c r="V13" i="1"/>
  <c r="U14" i="1"/>
  <c r="T16" i="9" l="1"/>
  <c r="T15" i="9"/>
  <c r="T14" i="9"/>
  <c r="T13" i="9"/>
  <c r="C12" i="13" l="1"/>
  <c r="Q12" i="29"/>
  <c r="AD16" i="28" l="1"/>
  <c r="AD15" i="28"/>
  <c r="AD14" i="28"/>
  <c r="AD13" i="28"/>
  <c r="AD12" i="28"/>
  <c r="Q16" i="28"/>
  <c r="Q15" i="28"/>
  <c r="Q14" i="28"/>
  <c r="Q13" i="28"/>
  <c r="Q12" i="28"/>
  <c r="E16" i="13" l="1"/>
  <c r="E15" i="13"/>
  <c r="E14" i="13"/>
  <c r="E13" i="13"/>
  <c r="F12" i="13"/>
  <c r="S12" i="9"/>
  <c r="R16" i="9"/>
  <c r="S16" i="9" s="1"/>
  <c r="R15" i="9"/>
  <c r="S15" i="9" s="1"/>
  <c r="R14" i="9"/>
  <c r="S14" i="9" s="1"/>
  <c r="R13" i="9"/>
  <c r="S13" i="9" s="1"/>
  <c r="T12" i="1"/>
  <c r="S16" i="1"/>
  <c r="S15" i="1"/>
  <c r="S14" i="1"/>
  <c r="S13" i="1"/>
  <c r="T14" i="1" l="1"/>
  <c r="F15" i="13"/>
  <c r="F16" i="13"/>
  <c r="F14" i="13"/>
  <c r="T13" i="1"/>
  <c r="F13" i="13"/>
  <c r="T15" i="1"/>
  <c r="T16" i="1"/>
  <c r="C16" i="38" l="1"/>
  <c r="R18" i="37" s="1"/>
  <c r="C15" i="38"/>
  <c r="R17" i="37" s="1"/>
  <c r="C14" i="38"/>
  <c r="R16" i="37" s="1"/>
  <c r="C13" i="38"/>
  <c r="R15" i="37" s="1"/>
  <c r="C12" i="38"/>
  <c r="R14" i="37" s="1"/>
  <c r="C16" i="31"/>
  <c r="N18" i="37" s="1"/>
  <c r="C15" i="31"/>
  <c r="N17" i="37" s="1"/>
  <c r="C14" i="31"/>
  <c r="N16" i="37" s="1"/>
  <c r="C13" i="31"/>
  <c r="N15" i="37" s="1"/>
  <c r="C12" i="31"/>
  <c r="N14" i="37" s="1"/>
  <c r="C16" i="13"/>
  <c r="K18" i="37" s="1"/>
  <c r="C15" i="13"/>
  <c r="K17" i="37" s="1"/>
  <c r="C14" i="13"/>
  <c r="K16" i="37" s="1"/>
  <c r="C13" i="13"/>
  <c r="K15" i="37" s="1"/>
  <c r="K14" i="37"/>
  <c r="Q12" i="32" l="1"/>
  <c r="D12" i="32" l="1"/>
  <c r="C12" i="32" s="1"/>
  <c r="Q14" i="37" s="1"/>
  <c r="AB7" i="23" l="1"/>
  <c r="AB8" i="23"/>
  <c r="AB9" i="23"/>
  <c r="AB10" i="23"/>
  <c r="AB6" i="23"/>
  <c r="AA8" i="23"/>
  <c r="AA7" i="23"/>
  <c r="AE7" i="23" s="1"/>
  <c r="AA6" i="23"/>
  <c r="AE6" i="23" s="1"/>
  <c r="AA9" i="23"/>
  <c r="AA10" i="23"/>
  <c r="AI7" i="23" l="1"/>
  <c r="AC8" i="23"/>
  <c r="AG8" i="23"/>
  <c r="AJ6" i="23"/>
  <c r="AD6" i="23"/>
  <c r="AH6" i="23"/>
  <c r="AJ10" i="23"/>
  <c r="AH10" i="23"/>
  <c r="AD10" i="23"/>
  <c r="AJ9" i="23"/>
  <c r="AH9" i="23"/>
  <c r="AD9" i="23"/>
  <c r="AH8" i="23"/>
  <c r="AD8" i="23"/>
  <c r="AI10" i="23"/>
  <c r="AG10" i="23"/>
  <c r="AC10" i="23"/>
  <c r="AH7" i="23"/>
  <c r="AD7" i="23"/>
  <c r="AI9" i="23"/>
  <c r="AG9" i="23"/>
  <c r="AC9" i="23"/>
  <c r="AI6" i="23"/>
  <c r="AC6" i="23"/>
  <c r="AG6" i="23"/>
  <c r="AC7" i="23"/>
  <c r="AG7" i="23"/>
  <c r="AI8" i="23"/>
  <c r="AE9" i="23"/>
  <c r="AF8" i="23"/>
  <c r="AJ8" i="23"/>
  <c r="AF7" i="23"/>
  <c r="AJ7" i="23"/>
  <c r="AE8" i="23"/>
  <c r="AE10" i="23"/>
  <c r="AF6" i="23"/>
  <c r="AF10" i="23"/>
  <c r="AF9" i="23"/>
  <c r="Q16" i="32" l="1"/>
  <c r="D16" i="32" s="1"/>
  <c r="C16" i="32" s="1"/>
  <c r="Q18" i="37" s="1"/>
  <c r="Q15" i="32"/>
  <c r="D15" i="32" s="1"/>
  <c r="C15" i="32" s="1"/>
  <c r="Q17" i="37" s="1"/>
  <c r="Q14" i="32"/>
  <c r="D14" i="32" s="1"/>
  <c r="C14" i="32" s="1"/>
  <c r="Q16" i="37" s="1"/>
  <c r="Q13" i="32"/>
  <c r="D13" i="32" s="1"/>
  <c r="C13" i="32" s="1"/>
  <c r="Q15" i="37" s="1"/>
  <c r="AQ16" i="28" l="1"/>
  <c r="D16" i="28" s="1"/>
  <c r="AQ15" i="28"/>
  <c r="D15" i="28" s="1"/>
  <c r="AQ14" i="28"/>
  <c r="D14" i="28" s="1"/>
  <c r="AQ13" i="28"/>
  <c r="D13" i="28" s="1"/>
  <c r="C13" i="28" s="1"/>
  <c r="D15" i="37" s="1"/>
  <c r="AQ12" i="28"/>
  <c r="D12" i="28" s="1"/>
  <c r="C12" i="28" s="1"/>
  <c r="Q16" i="29"/>
  <c r="D16" i="29" s="1"/>
  <c r="C16" i="29" s="1"/>
  <c r="C18" i="37" s="1"/>
  <c r="Q15" i="29"/>
  <c r="D15" i="29" s="1"/>
  <c r="C15" i="29" s="1"/>
  <c r="C17" i="37" s="1"/>
  <c r="Q14" i="29"/>
  <c r="D14" i="29" s="1"/>
  <c r="C14" i="29" s="1"/>
  <c r="C16" i="37" s="1"/>
  <c r="Q13" i="29"/>
  <c r="D13" i="29" s="1"/>
  <c r="D12" i="29"/>
  <c r="C12" i="29" s="1"/>
  <c r="C14" i="37" s="1"/>
  <c r="C14" i="28" l="1"/>
  <c r="D16" i="37" s="1"/>
  <c r="C16" i="28"/>
  <c r="D18" i="37" s="1"/>
  <c r="D14" i="37"/>
  <c r="C15" i="28"/>
  <c r="D17" i="37" s="1"/>
  <c r="C13" i="29"/>
  <c r="C15" i="37" s="1"/>
  <c r="F16" i="8"/>
  <c r="D16" i="8" s="1"/>
  <c r="E16" i="8"/>
  <c r="C16" i="8" s="1"/>
  <c r="P18" i="37" s="1"/>
  <c r="F15" i="8"/>
  <c r="D15" i="8" s="1"/>
  <c r="E15" i="8"/>
  <c r="F14" i="8"/>
  <c r="D14" i="8" s="1"/>
  <c r="E14" i="8"/>
  <c r="C14" i="8" s="1"/>
  <c r="P16" i="37" s="1"/>
  <c r="F13" i="8"/>
  <c r="D13" i="8" s="1"/>
  <c r="E13" i="8"/>
  <c r="F12" i="8"/>
  <c r="D12" i="8" s="1"/>
  <c r="E12" i="8"/>
  <c r="F12" i="7"/>
  <c r="D12" i="7" s="1"/>
  <c r="E12" i="7"/>
  <c r="E13" i="7"/>
  <c r="F13" i="7"/>
  <c r="D13" i="7" s="1"/>
  <c r="E14" i="7"/>
  <c r="F14" i="7"/>
  <c r="D14" i="7" s="1"/>
  <c r="E15" i="7"/>
  <c r="F15" i="7"/>
  <c r="D15" i="7" s="1"/>
  <c r="E16" i="7"/>
  <c r="C16" i="7" s="1"/>
  <c r="O18" i="37" s="1"/>
  <c r="F16" i="7"/>
  <c r="D16" i="7" s="1"/>
  <c r="C13" i="8" l="1"/>
  <c r="P15" i="37" s="1"/>
  <c r="C15" i="8"/>
  <c r="P17" i="37" s="1"/>
  <c r="C15" i="7"/>
  <c r="O17" i="37" s="1"/>
  <c r="C13" i="7"/>
  <c r="O15" i="37" s="1"/>
  <c r="C14" i="7"/>
  <c r="O16" i="37" s="1"/>
  <c r="P14" i="37"/>
  <c r="C12" i="7"/>
  <c r="O14" i="37" s="1"/>
  <c r="Q16" i="1"/>
  <c r="D16" i="1" s="1"/>
  <c r="C16" i="1" s="1"/>
  <c r="F18" i="37" s="1"/>
  <c r="Q15" i="1"/>
  <c r="D15" i="1" s="1"/>
  <c r="C15" i="1" s="1"/>
  <c r="F17" i="37" s="1"/>
  <c r="Q14" i="1"/>
  <c r="D14" i="1" s="1"/>
  <c r="C14" i="1" s="1"/>
  <c r="F16" i="37" s="1"/>
  <c r="Q16" i="22"/>
  <c r="D16" i="22" s="1"/>
  <c r="C16" i="22" s="1"/>
  <c r="I18" i="37" s="1"/>
  <c r="Q14" i="22"/>
  <c r="D14" i="22" s="1"/>
  <c r="C14" i="22" s="1"/>
  <c r="I16" i="37" s="1"/>
  <c r="Q16" i="4"/>
  <c r="Q14" i="3"/>
  <c r="D14" i="3" s="1"/>
  <c r="C14" i="3" s="1"/>
  <c r="G16" i="37" s="1"/>
  <c r="Q12" i="3"/>
  <c r="D12" i="3" s="1"/>
  <c r="C12" i="3" s="1"/>
  <c r="G14" i="37" s="1"/>
  <c r="Q15" i="5"/>
  <c r="D15" i="5" s="1"/>
  <c r="C15" i="5" s="1"/>
  <c r="J17" i="37" s="1"/>
  <c r="Q13" i="5"/>
  <c r="D13" i="5" s="1"/>
  <c r="C13" i="5" s="1"/>
  <c r="J15" i="37" s="1"/>
  <c r="Q12" i="5"/>
  <c r="D12" i="5" s="1"/>
  <c r="C12" i="5" s="1"/>
  <c r="J14" i="37" s="1"/>
  <c r="Q15" i="22"/>
  <c r="D15" i="22" s="1"/>
  <c r="C15" i="22" s="1"/>
  <c r="I17" i="37" s="1"/>
  <c r="Q16" i="5"/>
  <c r="D16" i="5" s="1"/>
  <c r="C16" i="5" s="1"/>
  <c r="J18" i="37" s="1"/>
  <c r="AD15" i="4"/>
  <c r="Q14" i="5"/>
  <c r="D14" i="5" s="1"/>
  <c r="C14" i="5" s="1"/>
  <c r="J16" i="37" s="1"/>
  <c r="Q13" i="22"/>
  <c r="D13" i="22" s="1"/>
  <c r="C13" i="22" s="1"/>
  <c r="I15" i="37" s="1"/>
  <c r="Q12" i="9"/>
  <c r="Q14" i="9"/>
  <c r="D14" i="9" s="1"/>
  <c r="Q13" i="10"/>
  <c r="D13" i="10" s="1"/>
  <c r="C13" i="10" s="1"/>
  <c r="E15" i="37" s="1"/>
  <c r="Q15" i="10"/>
  <c r="D15" i="10" s="1"/>
  <c r="C15" i="10" s="1"/>
  <c r="E17" i="37" s="1"/>
  <c r="Q12" i="10"/>
  <c r="D12" i="10" s="1"/>
  <c r="C12" i="10" s="1"/>
  <c r="E14" i="37" s="1"/>
  <c r="Q16" i="10"/>
  <c r="D16" i="10" s="1"/>
  <c r="C16" i="10" s="1"/>
  <c r="E18" i="37" s="1"/>
  <c r="AD14" i="4"/>
  <c r="Q13" i="4"/>
  <c r="Q15" i="3"/>
  <c r="D15" i="3" s="1"/>
  <c r="C15" i="3" s="1"/>
  <c r="G17" i="37" s="1"/>
  <c r="Q16" i="3"/>
  <c r="D16" i="3" s="1"/>
  <c r="C16" i="3" s="1"/>
  <c r="G18" i="37" s="1"/>
  <c r="Q12" i="4"/>
  <c r="Q13" i="3"/>
  <c r="D13" i="3" s="1"/>
  <c r="C13" i="3" s="1"/>
  <c r="G15" i="37" s="1"/>
  <c r="Q15" i="4"/>
  <c r="Q14" i="4"/>
  <c r="AD12" i="4"/>
  <c r="Q13" i="9"/>
  <c r="D13" i="9" s="1"/>
  <c r="Q16" i="9"/>
  <c r="D16" i="9" s="1"/>
  <c r="Q12" i="22"/>
  <c r="D12" i="22" s="1"/>
  <c r="AD16" i="4"/>
  <c r="AD13" i="4"/>
  <c r="Q14" i="10"/>
  <c r="D14" i="10" s="1"/>
  <c r="C14" i="10" s="1"/>
  <c r="E16" i="37" s="1"/>
  <c r="Q15" i="9"/>
  <c r="D15" i="9" s="1"/>
  <c r="C12" i="22" l="1"/>
  <c r="I14" i="37" s="1"/>
  <c r="C13" i="9"/>
  <c r="H15" i="37" s="1"/>
  <c r="C15" i="9"/>
  <c r="H17" i="37" s="1"/>
  <c r="C14" i="9"/>
  <c r="H16" i="37" s="1"/>
  <c r="C16" i="9"/>
  <c r="H18" i="37" s="1"/>
  <c r="C12" i="9"/>
  <c r="H14" i="37" s="1"/>
  <c r="D14" i="4"/>
  <c r="C14" i="4" s="1"/>
  <c r="M16" i="37" s="1"/>
  <c r="D15" i="4"/>
  <c r="C15" i="4" s="1"/>
  <c r="M17" i="37" s="1"/>
  <c r="D16" i="4"/>
  <c r="C16" i="4" s="1"/>
  <c r="M18" i="37" s="1"/>
  <c r="D13" i="4"/>
  <c r="C13" i="4" s="1"/>
  <c r="M15" i="37" s="1"/>
  <c r="D12" i="4"/>
  <c r="C12" i="4" s="1"/>
  <c r="M14" i="37" s="1"/>
  <c r="Q12" i="1"/>
  <c r="Q13" i="1"/>
  <c r="D13" i="1" s="1"/>
  <c r="C13" i="1" s="1"/>
  <c r="F15" i="37" s="1"/>
  <c r="C12" i="1" l="1"/>
  <c r="F14" i="37" s="1"/>
</calcChain>
</file>

<file path=xl/sharedStrings.xml><?xml version="1.0" encoding="utf-8"?>
<sst xmlns="http://schemas.openxmlformats.org/spreadsheetml/2006/main" count="709" uniqueCount="158">
  <si>
    <t>COMUNA</t>
  </si>
  <si>
    <t>ESTABLECIMIENTO</t>
  </si>
  <si>
    <t>NUMERADOR</t>
  </si>
  <si>
    <t>DENOMINADOR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</si>
  <si>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</si>
  <si>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</si>
  <si>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</si>
  <si>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</si>
  <si>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</si>
  <si>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</si>
  <si>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</si>
  <si>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</si>
  <si>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SEPBRE</t>
  </si>
  <si>
    <t>OCTBRE</t>
  </si>
  <si>
    <t>NOVBRE</t>
  </si>
  <si>
    <t>DICBRE</t>
  </si>
  <si>
    <t>TOTAL</t>
  </si>
  <si>
    <t>A JUNIO</t>
  </si>
  <si>
    <t>A DICBRE</t>
  </si>
  <si>
    <t>N° de adultos de 65 y más años con Examen de Medicina Preventiva</t>
  </si>
  <si>
    <t>Nº de mujeres embarazadas ingresadas antes de las 14 semanas a control</t>
  </si>
  <si>
    <t>Total de mujeres embarazadas ingresadas a control</t>
  </si>
  <si>
    <t>Nº de altas odontológicas totales en población menor de 20 años</t>
  </si>
  <si>
    <t>Nº de visitas domiciliarias integrales realizadas</t>
  </si>
  <si>
    <t>Niños y niñas 12 a 23 con Evaluación del Desarrollo Psicomotor</t>
  </si>
  <si>
    <t>Niños y Niñas entre 12 a 23 meses bajo control</t>
  </si>
  <si>
    <t>04106-VICUÑA</t>
  </si>
  <si>
    <t>04203-LOS VILOS</t>
  </si>
  <si>
    <t>04204-SALAMANCA</t>
  </si>
  <si>
    <t>04302-COMBARBALÁ</t>
  </si>
  <si>
    <t>Nº de diabéticos de 15 y más, esperados según prevalencia</t>
  </si>
  <si>
    <t>Nº de Hipertensos de 15 y más, esperados según prevalencia</t>
  </si>
  <si>
    <t>Indicador</t>
  </si>
  <si>
    <t>Resultado</t>
  </si>
  <si>
    <t>CUMPLIMIENTO</t>
  </si>
  <si>
    <t>CODIGO COMUNA</t>
  </si>
  <si>
    <t>Nº de personas de 5 años y más con trastorno mental bajo control</t>
  </si>
  <si>
    <t>Ingresos de personas con trastorno mental de 5 años y más</t>
  </si>
  <si>
    <t>Egresos de personas con trastorno mental de 5 años y más</t>
  </si>
  <si>
    <t>META Nº12</t>
  </si>
  <si>
    <t>Nº de personas con trastorno mental estimada según prevalencia de 5 años y más  (población inscrita Fonasa de 5 y más años x 22%)</t>
  </si>
  <si>
    <t>META Nº5</t>
  </si>
  <si>
    <t>META Nº7</t>
  </si>
  <si>
    <t>META Nº9</t>
  </si>
  <si>
    <t>META Nº10</t>
  </si>
  <si>
    <t>Población adolescente de 10 a 14 años inscrita  en el establecimiento de salud</t>
  </si>
  <si>
    <t>META Nº13</t>
  </si>
  <si>
    <t>EMP 65 y mas años</t>
  </si>
  <si>
    <t xml:space="preserve">Control embarazada </t>
  </si>
  <si>
    <t xml:space="preserve">Visita domiciliaria integral </t>
  </si>
  <si>
    <t xml:space="preserve"> Cobertura de Atención Integral de trastornos mentales en personas de 5 y más años </t>
  </si>
  <si>
    <t>SERVICIO DE SALUD COQUIMBO</t>
  </si>
  <si>
    <t>META Nº14</t>
  </si>
  <si>
    <t>META Nº17</t>
  </si>
  <si>
    <t>META Nº18</t>
  </si>
  <si>
    <t>Consultas de Morbilidad y Controles Médicos</t>
  </si>
  <si>
    <t>Evaluación del desarrollo Psicomotor de niños/as de 12 a 23 meses bajo control</t>
  </si>
  <si>
    <t xml:space="preserve">Control de salud integral adolescentes de 10 a 14 años </t>
  </si>
  <si>
    <t xml:space="preserve">Cobertura de Métodos Anticonceptivos en Adolescentes </t>
  </si>
  <si>
    <t>Nº de personas hipertensas que cumplen Metas de Compensación definidas</t>
  </si>
  <si>
    <t>Nº de personas hipertensas de 80 y más años con PA&lt; 150/90 mm Hg</t>
  </si>
  <si>
    <t>Nº de personas hipertensas de 15 a 79 años con PA&lt; 140/90 mm Hg</t>
  </si>
  <si>
    <t>Nº de personas con DM 2 de 15 a 79 años con Hb A1c bajo 7%</t>
  </si>
  <si>
    <t>Nº de personas con DM 2 de 80 y más años con  Hb A1c bajo 8%</t>
  </si>
  <si>
    <t>Nº de personas con DM2 que cumplen Metas de Compensación definidas</t>
  </si>
  <si>
    <t>Nº de consultas de morbilidad y controles médicos realizadas</t>
  </si>
  <si>
    <t>Población Inscrita</t>
  </si>
  <si>
    <t>A ABRIL</t>
  </si>
  <si>
    <t>A JULIO</t>
  </si>
  <si>
    <t>Nº de niñas y niños menores de 3 años con regsitro de CEOD=0</t>
  </si>
  <si>
    <t>Nº de niñas y niños menores de 3 años inscritos</t>
  </si>
  <si>
    <t>META Nº 5</t>
  </si>
  <si>
    <t>Cobertura de atención Integral a personas de 5 y más años con trastornos mentales</t>
  </si>
  <si>
    <t>Cobertura de atención de Asma en población general y EPOC en personas de 40 y más años</t>
  </si>
  <si>
    <t>METAS COMPONENTE ESTRATEGIA RISS, PRODUCCIÓN,COBERTURA EFECTIVA E IMPACTO SANITARIO</t>
  </si>
  <si>
    <t>DIF 2017-2016</t>
  </si>
  <si>
    <t xml:space="preserve">Total de adolescentes de 15 a 19 años inscritos
</t>
  </si>
  <si>
    <t>Nº de familias (población Inscrita / 3,3)</t>
  </si>
  <si>
    <t>Basal Dic2016</t>
  </si>
  <si>
    <t>Meta Anual 2017</t>
  </si>
  <si>
    <t>Meta a ABRIL</t>
  </si>
  <si>
    <t>Meta a JULIO</t>
  </si>
  <si>
    <t>Meta a OCTUBRE</t>
  </si>
  <si>
    <t>Meta a DICIEMBRE</t>
  </si>
  <si>
    <t>Población inscrita de 7 años a menor de 20 años</t>
  </si>
  <si>
    <t xml:space="preserve">Alta odontologica menores de 7 años a menor de 20 años </t>
  </si>
  <si>
    <t>SUBDIRECCIÓN DE GESTIÓN  ASISTENCIAL</t>
  </si>
  <si>
    <t xml:space="preserve">Cobertura DM2 en personas de 15 y mas años </t>
  </si>
  <si>
    <t xml:space="preserve">Cobertutra HTA en personas de 15 y mas años </t>
  </si>
  <si>
    <t>META 3: TASA DE CONSULTAS DE MORBILIDAD Y CONTROLES MÉDICOS POR HABITANTE/AÑO</t>
  </si>
  <si>
    <t>META 4: PORCENTAJE DE CONSULTAS Y CONTROLES RESUELTOS EN APS</t>
  </si>
  <si>
    <t>META 5: TASA DE VISITA DOMICILIARIA INTEGRAL</t>
  </si>
  <si>
    <t>A SEPBRE</t>
  </si>
  <si>
    <t>Nº total de controles y consultas médicas realizadas en APS</t>
  </si>
  <si>
    <t>META 6.1: COBERTURA EXAMEN DE MEDICINA PREVENTIVA REALIZADO A HOMBRES Y MUJERES DE 20 AÑOS Y MÁS</t>
  </si>
  <si>
    <t>Nº Examen de Medicina Preventiva (EMP) realizado en población de hombres y mujeres de 20 a 64 años</t>
  </si>
  <si>
    <t>Población de hombres y mujeres de 20 a 64 años bajo control en programa de salud cardiovascular</t>
  </si>
  <si>
    <t>Población de hombres y mujeres de 20 a 64 años inscrita, menos población de hombres y mujeres de 20 a 64 años bajo control en Programa Salud Cardiovascular</t>
  </si>
  <si>
    <t>A DIC 2018</t>
  </si>
  <si>
    <t>AÑO 2018</t>
  </si>
  <si>
    <t>Población de hombre y mujeres de 20 a 64 años inscrita</t>
  </si>
  <si>
    <t>Ingresos de población masculina y femenina al PSCV de 20 y 64 años</t>
  </si>
  <si>
    <t>Egresos de población masculina y femenina al PSCV de 20 y 64 años</t>
  </si>
  <si>
    <t>META 6.2: COBERTURA EXAMEN DE MEDICINA PREVENTIVA (EMPAM) EN PERSONAS DE 65 AÑOS Y MÁS</t>
  </si>
  <si>
    <t>Población inscrita validada de 65 y más años</t>
  </si>
  <si>
    <t>META 7: COBERTURA DE EVALUACIÓN DEL DESARROLLO PSICOMOTOR DE NIÑOS Y NIÑAS DE 12 A 23 MESES BAJO CONTROL</t>
  </si>
  <si>
    <t>A JUlIO</t>
  </si>
  <si>
    <t>META 8: COBERTURA DE CONTROL DE SALUD INTEGRAL EN ADOLESCENTES DE 10 14 AÑOS</t>
  </si>
  <si>
    <t xml:space="preserve">Nº de controles  de salud integral realizados a adolescentes  de 10 a 14 años </t>
  </si>
  <si>
    <t>META 9: PROPORCIÓN DE POBLACIÓN DE 7 A MENOS DE 20 AÑOS CON ALTA ODONTOLÓGICA TOTAL</t>
  </si>
  <si>
    <t>META 10: COBERTURA DE ATENCIÓN INTEGRAL DE TRASTORNOS MENTALES EN PERSONAS DE 5 Y MAS AÑOS</t>
  </si>
  <si>
    <t>META 13: INGRESO PRECOZ DE MUJERES A CONTROL DE EMBARAZO</t>
  </si>
  <si>
    <t xml:space="preserve">META 14 : COBERTURA DE MÉTODOS ANTICONCEPTIVOS EN ADOLESCENTES </t>
  </si>
  <si>
    <t>Nº de adolescentes de 15 a 19 años inscritos que usan métodos de regulación de fertilidad (bajo Control)</t>
  </si>
  <si>
    <t>META 15: COBERTURA EFECTIVA DE TRATAMIENTO EN PERSONAS DE 15 AÑOS Y MAS CON DIABETES MELLITUS 2</t>
  </si>
  <si>
    <t xml:space="preserve">META 16: COBERTURA EFECTIVA DE TRATAMIENTO EN PERSONAS DE 15 AÑOS Y MAS CON HIPERTENSION ARTERIAL </t>
  </si>
  <si>
    <t>META 17: PROPORCIÓN DE NIÑAS Y NIÑOS MENORES DE 3 AÑOS LIBRE DE CARIES</t>
  </si>
  <si>
    <t>META 18 : PROPORCIÓN DE NIÑOS(AS) MENORES DE 6 AÑOS CON ESTADO NUTRICIONAL NORMAL</t>
  </si>
  <si>
    <t>Nº de niños(as) menores de 6 años con estado nutricional normal</t>
  </si>
  <si>
    <t xml:space="preserve">N° de niños(as) menores de 6 años inscritos
</t>
  </si>
  <si>
    <t>META Nº3</t>
  </si>
  <si>
    <t>META Nº4</t>
  </si>
  <si>
    <t>Controles y Consultas resueltos en APS</t>
  </si>
  <si>
    <t>META Nº6.1</t>
  </si>
  <si>
    <t xml:space="preserve">EMP hombres y mujeres 20 a 64 años </t>
  </si>
  <si>
    <t>META Nº6.2</t>
  </si>
  <si>
    <t>META Nº8</t>
  </si>
  <si>
    <t>META Nº15</t>
  </si>
  <si>
    <t>META Nº16</t>
  </si>
  <si>
    <t>Proporción de Niños(as) de 3 años libre de Caries</t>
  </si>
  <si>
    <t>Proporción de Niños(as) menores de 6 años con estado nutricional normal</t>
  </si>
  <si>
    <t>SUBDEPTO DE ESTADÍSTICAS Y GESTIÓN DE LA INFORMACIÓN</t>
  </si>
  <si>
    <t>RESUMEN DE CUMPLIMIENTO DE METAS IAAPS 2019</t>
  </si>
  <si>
    <t>META 11: CUMPLIMIENTO DE GARANTÍAS EXPLICITAS EN SALUD, CUYAS ACCIONES SON DE EJECUCIÓN EN APS</t>
  </si>
  <si>
    <t>Nº de casos GES con garantía cumplida; Incluye Garantías Cumplidas + Garantías Exceptuadas + Garantías Incumplidas atendidas</t>
  </si>
  <si>
    <t>Nº de casos GES del periodo; Incluye Garantías Cumplidas + Garantías Exceptuadas + Garantías Incumplidas Atendidas + Garantías Incumplidas no Atendidas + Garantías Retrasadas</t>
  </si>
  <si>
    <t>META Nº 3</t>
  </si>
  <si>
    <t>META Nº 4</t>
  </si>
  <si>
    <t>META Nº 6.1</t>
  </si>
  <si>
    <t>META Nº 6.2</t>
  </si>
  <si>
    <t>META Nº11</t>
  </si>
  <si>
    <t>GES</t>
  </si>
  <si>
    <t>HOSPITAL SALAMANCA</t>
  </si>
  <si>
    <t>HOSPITAL COMBARBALÁ</t>
  </si>
  <si>
    <t>HOSPITAL ANDACOLLO</t>
  </si>
  <si>
    <t>HOSPITAL VICUÑA</t>
  </si>
  <si>
    <t>HOSPITAL LOS VILOS</t>
  </si>
  <si>
    <t xml:space="preserve">105104-HOSPITAL SALAMANCA               </t>
  </si>
  <si>
    <t>105105-HOSPITAL COMBARBALÁ</t>
  </si>
  <si>
    <t>105106-HOSPITAL ANDACOLLO</t>
  </si>
  <si>
    <t>04103-ANDACOLLO</t>
  </si>
  <si>
    <t>105107-HOSPITAL VICUÑA</t>
  </si>
  <si>
    <t>105108-HOSPITAL LOS VILOS</t>
  </si>
  <si>
    <t xml:space="preserve">105104-HOSPITAL SALAMANCA            </t>
  </si>
  <si>
    <t>MINISTERIO DE SALUD</t>
  </si>
  <si>
    <t xml:space="preserve">Nº de control y consulta médica realizada en APS </t>
  </si>
  <si>
    <t xml:space="preserve">SIC de control y consultas médica generadas en APS </t>
  </si>
  <si>
    <t>CORTE A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</si>
</sst>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\ #,##0.00;\-&quot;$&quot;\ #,##0.00"/>
    <numFmt numFmtId="165" formatCode="_-* #,##0.00_-;\-* #,##0.00_-;_-* &quot;-&quot;??_-;_-@_-"/>
    <numFmt numFmtId="166" formatCode="_-* #,##0_-;\-* #,##0_-;_-* &quot;-&quot;??_-;_-@_-"/>
    <numFmt numFmtId="167" formatCode="#,##0_ ;\-#,##0\ "/>
    <numFmt numFmtId="168" formatCode="#,##0.0"/>
    <numFmt numFmtId="169" formatCode="_-* #,##0.0_-;\-* #,##0.0_-;_-* &quot;-&quot;??_-;_-@_-"/>
  </numFmts>
  <fonts count="4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Verdana"/>
      <family val="2"/>
    </font>
    <font>
      <b/>
      <sz val="12"/>
      <name val="Trebuchet MS"/>
      <family val="2"/>
    </font>
    <font>
      <sz val="11"/>
      <color indexed="8"/>
      <name val="Trebuchet MS"/>
      <family val="2"/>
    </font>
    <font>
      <b/>
      <sz val="11"/>
      <color indexed="9"/>
      <name val="Trebuchet MS"/>
      <family val="2"/>
    </font>
    <font>
      <b/>
      <sz val="11"/>
      <color indexed="8"/>
      <name val="Trebuchet MS"/>
      <family val="2"/>
    </font>
    <font>
      <sz val="10"/>
      <color indexed="8"/>
      <name val="Trebuchet MS"/>
      <family val="2"/>
    </font>
    <font>
      <sz val="10"/>
      <name val="Arial"/>
      <family val="2"/>
    </font>
    <font>
      <b/>
      <sz val="11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0"/>
      <name val="Trebuchet MS"/>
      <family val="2"/>
    </font>
    <font>
      <sz val="10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theme="0"/>
      <name val="Verdana"/>
      <family val="2"/>
    </font>
    <font>
      <sz val="9"/>
      <color theme="0"/>
      <name val="Verdana"/>
      <family val="2"/>
    </font>
    <font>
      <b/>
      <sz val="9"/>
      <color theme="0"/>
      <name val="Verdana"/>
      <family val="2"/>
    </font>
    <font>
      <b/>
      <sz val="10"/>
      <color theme="0"/>
      <name val="Trebuchet MS"/>
      <family val="2"/>
    </font>
    <font>
      <sz val="11"/>
      <color theme="2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sz val="8"/>
      <color theme="2"/>
      <name val="Verdana"/>
      <family val="2"/>
    </font>
    <font>
      <b/>
      <sz val="22"/>
      <color theme="2"/>
      <name val="Verdana"/>
      <family val="2"/>
    </font>
    <font>
      <b/>
      <sz val="14"/>
      <color theme="2"/>
      <name val="Verdana"/>
      <family val="2"/>
    </font>
    <font>
      <b/>
      <sz val="10"/>
      <color theme="2"/>
      <name val="Verdana"/>
      <family val="2"/>
    </font>
    <font>
      <b/>
      <sz val="8"/>
      <color theme="2"/>
      <name val="Tahoma"/>
      <family val="2"/>
    </font>
    <font>
      <b/>
      <sz val="22"/>
      <color theme="2"/>
      <name val="Tahoma"/>
      <family val="2"/>
    </font>
    <font>
      <b/>
      <sz val="14"/>
      <color theme="2"/>
      <name val="Tahoma"/>
      <family val="2"/>
    </font>
    <font>
      <b/>
      <sz val="10"/>
      <color theme="2"/>
      <name val="Tahoma"/>
      <family val="2"/>
    </font>
    <font>
      <b/>
      <sz val="18"/>
      <color theme="2"/>
      <name val="Verdana"/>
      <family val="2"/>
    </font>
    <font>
      <b/>
      <sz val="8"/>
      <color indexed="9"/>
      <name val="Calibri"/>
      <family val="2"/>
    </font>
    <font>
      <b/>
      <sz val="22"/>
      <color indexed="9"/>
      <name val="Calibri"/>
      <family val="2"/>
    </font>
    <font>
      <b/>
      <sz val="14"/>
      <color indexed="9"/>
      <name val="Calibri"/>
      <family val="2"/>
    </font>
    <font>
      <b/>
      <sz val="11"/>
      <color rgb="FFFF0000"/>
      <name val="Verdana"/>
      <family val="2"/>
    </font>
    <font>
      <b/>
      <sz val="11"/>
      <name val="Verdana"/>
      <family val="2"/>
    </font>
    <font>
      <b/>
      <sz val="9"/>
      <color theme="2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10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55"/>
      </bottom>
      <diagonal/>
    </border>
    <border>
      <left style="medium">
        <color rgb="FFEBEBEB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rgb="FFEBEBEB"/>
      </right>
      <top/>
      <bottom/>
      <diagonal/>
    </border>
    <border>
      <left/>
      <right/>
      <top/>
      <bottom style="medium">
        <color rgb="FFEBEBEB"/>
      </bottom>
      <diagonal/>
    </border>
    <border>
      <left style="medium">
        <color rgb="FFEBEBEB"/>
      </left>
      <right style="medium">
        <color rgb="FFEBEBEB"/>
      </right>
      <top/>
      <bottom style="medium">
        <color rgb="FFEBEBEB"/>
      </bottom>
      <diagonal/>
    </border>
    <border>
      <left style="medium">
        <color rgb="FFEBEBEB"/>
      </left>
      <right/>
      <top/>
      <bottom style="medium">
        <color rgb="FFEBEBEB"/>
      </bottom>
      <diagonal/>
    </border>
    <border>
      <left/>
      <right style="medium">
        <color rgb="FFEBEBEB"/>
      </right>
      <top/>
      <bottom style="medium">
        <color rgb="FFEBEBEB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rgb="FFFFFFFF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EBEBEB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medium">
        <color theme="0"/>
      </top>
      <bottom/>
      <diagonal/>
    </border>
    <border>
      <left/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indexed="9"/>
      </left>
      <right/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theme="0"/>
      </right>
      <top/>
      <bottom style="thick">
        <color indexed="9"/>
      </bottom>
      <diagonal/>
    </border>
    <border>
      <left/>
      <right style="thick">
        <color theme="0"/>
      </right>
      <top style="thick">
        <color indexed="9"/>
      </top>
      <bottom style="thick">
        <color indexed="9"/>
      </bottom>
      <diagonal/>
    </border>
    <border>
      <left style="thin">
        <color indexed="55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/>
      <top style="medium">
        <color theme="0"/>
      </top>
      <bottom style="thick">
        <color theme="0"/>
      </bottom>
      <diagonal/>
    </border>
    <border>
      <left/>
      <right/>
      <top style="medium">
        <color theme="0"/>
      </top>
      <bottom style="thick">
        <color theme="0"/>
      </bottom>
      <diagonal/>
    </border>
    <border>
      <left/>
      <right style="medium">
        <color theme="0"/>
      </right>
      <top style="medium">
        <color theme="0"/>
      </top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/>
      <diagonal/>
    </border>
    <border>
      <left/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 style="medium">
        <color rgb="FFEBEBEB"/>
      </bottom>
      <diagonal/>
    </border>
    <border>
      <left/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/>
      <top/>
      <bottom style="medium">
        <color theme="0"/>
      </bottom>
      <diagonal/>
    </border>
    <border>
      <left/>
      <right style="medium">
        <color rgb="FFEBEBEB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 style="medium">
        <color theme="0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rgb="FFEBEBEB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/>
      <bottom style="medium">
        <color rgb="FFEBEBEB"/>
      </bottom>
      <diagonal/>
    </border>
    <border>
      <left style="medium">
        <color theme="0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 style="medium">
        <color indexed="9"/>
      </right>
      <top style="medium">
        <color theme="0"/>
      </top>
      <bottom/>
      <diagonal/>
    </border>
    <border>
      <left style="thick">
        <color indexed="9"/>
      </left>
      <right/>
      <top style="medium">
        <color theme="0"/>
      </top>
      <bottom/>
      <diagonal/>
    </border>
    <border>
      <left style="medium">
        <color theme="0"/>
      </left>
      <right style="medium">
        <color indexed="9"/>
      </right>
      <top/>
      <bottom/>
      <diagonal/>
    </border>
    <border>
      <left style="thick">
        <color theme="0"/>
      </left>
      <right style="medium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0"/>
      </right>
      <top/>
      <bottom/>
      <diagonal/>
    </border>
    <border>
      <left style="thick">
        <color theme="0"/>
      </left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indexed="9"/>
      </right>
      <top/>
      <bottom style="medium">
        <color indexed="9"/>
      </bottom>
      <diagonal/>
    </border>
    <border>
      <left style="medium">
        <color theme="0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/>
      <bottom style="medium">
        <color theme="0"/>
      </bottom>
      <diagonal/>
    </border>
    <border>
      <left style="thick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EBEBEB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thick">
        <color theme="0"/>
      </top>
      <bottom style="thick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 tint="-0.24997711111789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1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2" fontId="11" fillId="0" borderId="0" applyFill="0" applyBorder="0" applyAlignment="0" applyProtection="0"/>
    <xf numFmtId="168" fontId="11" fillId="0" borderId="0" applyFill="0" applyBorder="0" applyAlignment="0" applyProtection="0"/>
    <xf numFmtId="165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1" fillId="0" borderId="0" applyFill="0" applyBorder="0" applyAlignment="0" applyProtection="0"/>
    <xf numFmtId="0" fontId="8" fillId="0" borderId="0"/>
    <xf numFmtId="0" fontId="8" fillId="0" borderId="0"/>
    <xf numFmtId="0" fontId="8" fillId="0" borderId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1" applyNumberFormat="0" applyFill="0" applyAlignment="0" applyProtection="0"/>
    <xf numFmtId="165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1" fillId="0" borderId="0" applyFill="0" applyBorder="0" applyAlignment="0" applyProtection="0"/>
  </cellStyleXfs>
  <cellXfs count="323">
    <xf numFmtId="0" fontId="0" fillId="0" borderId="0" xfId="0"/>
    <xf numFmtId="0" fontId="15" fillId="3" borderId="8" xfId="0" applyFont="1" applyFill="1" applyBorder="1" applyAlignment="1">
      <alignment horizontal="center" wrapText="1"/>
    </xf>
    <xf numFmtId="166" fontId="2" fillId="5" borderId="9" xfId="6" applyNumberFormat="1" applyFont="1" applyFill="1" applyBorder="1" applyAlignment="1">
      <alignment horizontal="center" wrapText="1"/>
    </xf>
    <xf numFmtId="166" fontId="15" fillId="3" borderId="8" xfId="6" applyNumberFormat="1" applyFont="1" applyFill="1" applyBorder="1" applyAlignment="1">
      <alignment horizontal="center" wrapText="1"/>
    </xf>
    <xf numFmtId="0" fontId="4" fillId="0" borderId="0" xfId="0" applyFont="1" applyProtection="1"/>
    <xf numFmtId="0" fontId="17" fillId="6" borderId="2" xfId="0" applyFont="1" applyFill="1" applyBorder="1" applyProtection="1"/>
    <xf numFmtId="0" fontId="6" fillId="0" borderId="0" xfId="0" applyFont="1" applyProtection="1"/>
    <xf numFmtId="0" fontId="17" fillId="6" borderId="3" xfId="0" applyFont="1" applyFill="1" applyBorder="1" applyAlignment="1" applyProtection="1">
      <alignment vertical="center"/>
    </xf>
    <xf numFmtId="0" fontId="5" fillId="6" borderId="4" xfId="0" applyFont="1" applyFill="1" applyBorder="1" applyAlignment="1" applyProtection="1">
      <alignment horizontal="center"/>
    </xf>
    <xf numFmtId="0" fontId="18" fillId="7" borderId="5" xfId="0" applyFont="1" applyFill="1" applyBorder="1" applyAlignment="1">
      <alignment horizontal="center" vertical="center" wrapText="1"/>
    </xf>
    <xf numFmtId="0" fontId="7" fillId="0" borderId="0" xfId="0" applyFont="1" applyProtection="1"/>
    <xf numFmtId="0" fontId="17" fillId="6" borderId="6" xfId="0" applyFont="1" applyFill="1" applyBorder="1" applyAlignment="1" applyProtection="1">
      <alignment vertical="center"/>
    </xf>
    <xf numFmtId="0" fontId="18" fillId="2" borderId="5" xfId="11" applyFont="1" applyFill="1" applyBorder="1" applyAlignment="1" applyProtection="1">
      <alignment vertical="center"/>
    </xf>
    <xf numFmtId="0" fontId="18" fillId="2" borderId="5" xfId="0" applyFont="1" applyFill="1" applyBorder="1" applyAlignment="1" applyProtection="1">
      <alignment vertical="center"/>
    </xf>
    <xf numFmtId="165" fontId="18" fillId="7" borderId="5" xfId="7" applyFont="1" applyFill="1" applyBorder="1" applyAlignment="1">
      <alignment horizontal="center" vertical="center" wrapText="1"/>
    </xf>
    <xf numFmtId="166" fontId="15" fillId="4" borderId="9" xfId="6" applyNumberFormat="1" applyFont="1" applyFill="1" applyBorder="1" applyAlignment="1">
      <alignment horizontal="center" wrapText="1"/>
    </xf>
    <xf numFmtId="167" fontId="15" fillId="3" borderId="8" xfId="6" applyNumberFormat="1" applyFont="1" applyFill="1" applyBorder="1" applyAlignment="1">
      <alignment horizontal="center" wrapText="1"/>
    </xf>
    <xf numFmtId="167" fontId="15" fillId="4" borderId="9" xfId="6" applyNumberFormat="1" applyFont="1" applyFill="1" applyBorder="1" applyAlignment="1">
      <alignment horizontal="center" wrapText="1"/>
    </xf>
    <xf numFmtId="166" fontId="15" fillId="0" borderId="9" xfId="0" applyNumberFormat="1" applyFont="1" applyFill="1" applyBorder="1" applyAlignment="1">
      <alignment horizontal="center" wrapText="1"/>
    </xf>
    <xf numFmtId="0" fontId="19" fillId="0" borderId="0" xfId="0" applyFont="1"/>
    <xf numFmtId="0" fontId="19" fillId="0" borderId="0" xfId="0" applyFont="1" applyFill="1"/>
    <xf numFmtId="166" fontId="19" fillId="0" borderId="0" xfId="0" applyNumberFormat="1" applyFont="1"/>
    <xf numFmtId="166" fontId="19" fillId="0" borderId="0" xfId="6" applyNumberFormat="1" applyFont="1"/>
    <xf numFmtId="0" fontId="15" fillId="0" borderId="0" xfId="0" applyFont="1"/>
    <xf numFmtId="166" fontId="15" fillId="0" borderId="0" xfId="6" applyNumberFormat="1" applyFont="1" applyAlignment="1">
      <alignment horizontal="right"/>
    </xf>
    <xf numFmtId="166" fontId="15" fillId="0" borderId="0" xfId="6" applyNumberFormat="1" applyFont="1" applyFill="1" applyAlignment="1">
      <alignment horizontal="right"/>
    </xf>
    <xf numFmtId="9" fontId="9" fillId="7" borderId="5" xfId="0" applyNumberFormat="1" applyFont="1" applyFill="1" applyBorder="1" applyAlignment="1">
      <alignment horizontal="center" vertical="center" wrapText="1"/>
    </xf>
    <xf numFmtId="2" fontId="9" fillId="7" borderId="5" xfId="0" applyNumberFormat="1" applyFont="1" applyFill="1" applyBorder="1" applyAlignment="1">
      <alignment horizontal="center" vertical="center" wrapText="1"/>
    </xf>
    <xf numFmtId="167" fontId="15" fillId="0" borderId="8" xfId="6" applyNumberFormat="1" applyFont="1" applyFill="1" applyBorder="1" applyAlignment="1">
      <alignment horizontal="center" wrapText="1"/>
    </xf>
    <xf numFmtId="0" fontId="15" fillId="0" borderId="0" xfId="0" applyFont="1" applyFill="1" applyAlignment="1">
      <alignment horizontal="left" indent="1"/>
    </xf>
    <xf numFmtId="169" fontId="9" fillId="7" borderId="5" xfId="6" applyNumberFormat="1" applyFont="1" applyFill="1" applyBorder="1" applyAlignment="1">
      <alignment horizontal="center" vertical="center" wrapText="1"/>
    </xf>
    <xf numFmtId="10" fontId="0" fillId="4" borderId="5" xfId="13" applyNumberFormat="1" applyFont="1" applyFill="1" applyBorder="1" applyAlignment="1" applyProtection="1">
      <alignment horizontal="center" vertical="center"/>
    </xf>
    <xf numFmtId="10" fontId="0" fillId="0" borderId="5" xfId="13" applyNumberFormat="1" applyFont="1" applyFill="1" applyBorder="1" applyAlignment="1" applyProtection="1">
      <alignment horizontal="center" vertical="center"/>
    </xf>
    <xf numFmtId="2" fontId="0" fillId="4" borderId="5" xfId="13" applyNumberFormat="1" applyFont="1" applyFill="1" applyBorder="1" applyAlignment="1" applyProtection="1">
      <alignment horizontal="center" vertical="center"/>
    </xf>
    <xf numFmtId="10" fontId="26" fillId="4" borderId="5" xfId="13" applyNumberFormat="1" applyFont="1" applyFill="1" applyBorder="1" applyAlignment="1" applyProtection="1">
      <alignment horizontal="center" vertical="center"/>
    </xf>
    <xf numFmtId="10" fontId="13" fillId="0" borderId="5" xfId="13" applyNumberFormat="1" applyFont="1" applyFill="1" applyBorder="1" applyAlignment="1" applyProtection="1">
      <alignment horizontal="center" vertical="center"/>
    </xf>
    <xf numFmtId="10" fontId="19" fillId="0" borderId="0" xfId="13" applyNumberFormat="1" applyFont="1"/>
    <xf numFmtId="10" fontId="13" fillId="4" borderId="5" xfId="13" applyNumberFormat="1" applyFont="1" applyFill="1" applyBorder="1" applyAlignment="1" applyProtection="1">
      <alignment horizontal="center" vertical="center"/>
    </xf>
    <xf numFmtId="10" fontId="13" fillId="10" borderId="5" xfId="13" applyNumberFormat="1" applyFont="1" applyFill="1" applyBorder="1" applyAlignment="1" applyProtection="1">
      <alignment horizontal="center" vertical="center"/>
    </xf>
    <xf numFmtId="10" fontId="4" fillId="0" borderId="5" xfId="0" applyNumberFormat="1" applyFont="1" applyBorder="1" applyProtection="1"/>
    <xf numFmtId="10" fontId="4" fillId="8" borderId="5" xfId="0" applyNumberFormat="1" applyFont="1" applyFill="1" applyBorder="1" applyProtection="1"/>
    <xf numFmtId="0" fontId="6" fillId="0" borderId="0" xfId="0" applyFont="1" applyBorder="1" applyProtection="1"/>
    <xf numFmtId="0" fontId="28" fillId="0" borderId="0" xfId="0" applyFont="1"/>
    <xf numFmtId="0" fontId="6" fillId="0" borderId="0" xfId="0" applyFont="1" applyAlignment="1" applyProtection="1">
      <alignment horizontal="center" wrapText="1"/>
    </xf>
    <xf numFmtId="10" fontId="13" fillId="11" borderId="5" xfId="13" applyNumberFormat="1" applyFont="1" applyFill="1" applyBorder="1" applyAlignment="1" applyProtection="1">
      <alignment horizontal="center" vertical="center"/>
    </xf>
    <xf numFmtId="10" fontId="13" fillId="12" borderId="5" xfId="13" applyNumberFormat="1" applyFont="1" applyFill="1" applyBorder="1" applyAlignment="1" applyProtection="1">
      <alignment horizontal="center" vertical="center"/>
    </xf>
    <xf numFmtId="0" fontId="0" fillId="0" borderId="0" xfId="0" applyFill="1"/>
    <xf numFmtId="10" fontId="19" fillId="0" borderId="0" xfId="0" applyNumberFormat="1" applyFont="1" applyFill="1"/>
    <xf numFmtId="166" fontId="1" fillId="0" borderId="0" xfId="7" applyNumberFormat="1" applyFont="1" applyFill="1"/>
    <xf numFmtId="0" fontId="15" fillId="0" borderId="0" xfId="0" applyFont="1" applyFill="1" applyAlignment="1"/>
    <xf numFmtId="0" fontId="0" fillId="13" borderId="0" xfId="0" applyFill="1"/>
    <xf numFmtId="0" fontId="14" fillId="13" borderId="0" xfId="0" applyFont="1" applyFill="1" applyBorder="1"/>
    <xf numFmtId="0" fontId="0" fillId="13" borderId="0" xfId="0" applyFill="1" applyBorder="1"/>
    <xf numFmtId="0" fontId="21" fillId="13" borderId="0" xfId="0" applyFont="1" applyFill="1" applyBorder="1" applyAlignment="1"/>
    <xf numFmtId="0" fontId="27" fillId="13" borderId="0" xfId="0" applyFont="1" applyFill="1"/>
    <xf numFmtId="0" fontId="25" fillId="13" borderId="0" xfId="0" applyFont="1" applyFill="1"/>
    <xf numFmtId="0" fontId="23" fillId="13" borderId="0" xfId="12" applyFont="1" applyFill="1" applyBorder="1"/>
    <xf numFmtId="0" fontId="23" fillId="13" borderId="46" xfId="0" applyFont="1" applyFill="1" applyBorder="1" applyAlignment="1" applyProtection="1">
      <alignment horizontal="center" vertical="center"/>
    </xf>
    <xf numFmtId="0" fontId="23" fillId="13" borderId="57" xfId="0" applyFont="1" applyFill="1" applyBorder="1" applyAlignment="1" applyProtection="1">
      <alignment horizontal="center" vertical="center"/>
    </xf>
    <xf numFmtId="0" fontId="23" fillId="13" borderId="57" xfId="11" applyFont="1" applyFill="1" applyBorder="1" applyAlignment="1" applyProtection="1">
      <alignment vertical="center"/>
    </xf>
    <xf numFmtId="10" fontId="29" fillId="0" borderId="22" xfId="0" applyNumberFormat="1" applyFont="1" applyFill="1" applyBorder="1"/>
    <xf numFmtId="10" fontId="29" fillId="0" borderId="23" xfId="0" applyNumberFormat="1" applyFont="1" applyFill="1" applyBorder="1"/>
    <xf numFmtId="10" fontId="29" fillId="0" borderId="17" xfId="0" applyNumberFormat="1" applyFont="1" applyFill="1" applyBorder="1"/>
    <xf numFmtId="10" fontId="29" fillId="0" borderId="18" xfId="0" applyNumberFormat="1" applyFont="1" applyFill="1" applyBorder="1"/>
    <xf numFmtId="10" fontId="29" fillId="0" borderId="0" xfId="0" applyNumberFormat="1" applyFont="1" applyFill="1" applyBorder="1"/>
    <xf numFmtId="10" fontId="29" fillId="0" borderId="24" xfId="0" applyNumberFormat="1" applyFont="1" applyFill="1" applyBorder="1"/>
    <xf numFmtId="0" fontId="23" fillId="13" borderId="29" xfId="11" applyFont="1" applyFill="1" applyBorder="1" applyAlignment="1" applyProtection="1">
      <alignment vertical="center"/>
    </xf>
    <xf numFmtId="0" fontId="23" fillId="13" borderId="30" xfId="11" applyFont="1" applyFill="1" applyBorder="1" applyAlignment="1" applyProtection="1">
      <alignment vertical="center"/>
    </xf>
    <xf numFmtId="0" fontId="19" fillId="0" borderId="0" xfId="0" applyFont="1" applyFill="1" applyBorder="1"/>
    <xf numFmtId="0" fontId="34" fillId="13" borderId="12" xfId="0" applyFont="1" applyFill="1" applyBorder="1" applyAlignment="1">
      <alignment horizontal="center" wrapText="1"/>
    </xf>
    <xf numFmtId="0" fontId="31" fillId="13" borderId="12" xfId="0" applyFont="1" applyFill="1" applyBorder="1" applyAlignment="1">
      <alignment horizontal="center" wrapText="1"/>
    </xf>
    <xf numFmtId="0" fontId="34" fillId="13" borderId="68" xfId="0" applyFont="1" applyFill="1" applyBorder="1" applyAlignment="1">
      <alignment horizontal="center" wrapText="1"/>
    </xf>
    <xf numFmtId="0" fontId="34" fillId="13" borderId="69" xfId="0" applyFont="1" applyFill="1" applyBorder="1" applyAlignment="1">
      <alignment horizontal="center" wrapText="1"/>
    </xf>
    <xf numFmtId="0" fontId="31" fillId="13" borderId="69" xfId="0" applyFont="1" applyFill="1" applyBorder="1" applyAlignment="1">
      <alignment horizontal="center" wrapText="1"/>
    </xf>
    <xf numFmtId="166" fontId="31" fillId="13" borderId="69" xfId="6" applyNumberFormat="1" applyFont="1" applyFill="1" applyBorder="1" applyAlignment="1">
      <alignment horizontal="center" wrapText="1"/>
    </xf>
    <xf numFmtId="0" fontId="31" fillId="13" borderId="70" xfId="0" applyFont="1" applyFill="1" applyBorder="1" applyAlignment="1">
      <alignment horizontal="center" wrapText="1"/>
    </xf>
    <xf numFmtId="0" fontId="31" fillId="13" borderId="71" xfId="0" applyFont="1" applyFill="1" applyBorder="1" applyAlignment="1">
      <alignment horizontal="center" wrapText="1"/>
    </xf>
    <xf numFmtId="0" fontId="38" fillId="13" borderId="57" xfId="0" applyFont="1" applyFill="1" applyBorder="1" applyAlignment="1">
      <alignment horizontal="center" wrapText="1"/>
    </xf>
    <xf numFmtId="0" fontId="35" fillId="13" borderId="73" xfId="0" applyFont="1" applyFill="1" applyBorder="1" applyAlignment="1">
      <alignment horizontal="center" wrapText="1"/>
    </xf>
    <xf numFmtId="166" fontId="35" fillId="13" borderId="74" xfId="6" applyNumberFormat="1" applyFont="1" applyFill="1" applyBorder="1" applyAlignment="1">
      <alignment horizontal="center" wrapText="1"/>
    </xf>
    <xf numFmtId="0" fontId="35" fillId="13" borderId="74" xfId="0" applyFont="1" applyFill="1" applyBorder="1" applyAlignment="1">
      <alignment horizontal="center" wrapText="1"/>
    </xf>
    <xf numFmtId="0" fontId="35" fillId="13" borderId="76" xfId="0" applyFont="1" applyFill="1" applyBorder="1" applyAlignment="1">
      <alignment horizontal="center" wrapText="1"/>
    </xf>
    <xf numFmtId="166" fontId="31" fillId="13" borderId="10" xfId="6" applyNumberFormat="1" applyFont="1" applyFill="1" applyBorder="1" applyAlignment="1">
      <alignment horizontal="center" wrapText="1"/>
    </xf>
    <xf numFmtId="166" fontId="31" fillId="13" borderId="28" xfId="6" applyNumberFormat="1" applyFont="1" applyFill="1" applyBorder="1" applyAlignment="1">
      <alignment horizontal="center" wrapText="1"/>
    </xf>
    <xf numFmtId="166" fontId="15" fillId="3" borderId="77" xfId="0" applyNumberFormat="1" applyFont="1" applyFill="1" applyBorder="1" applyAlignment="1">
      <alignment horizontal="center" wrapText="1"/>
    </xf>
    <xf numFmtId="166" fontId="15" fillId="3" borderId="79" xfId="0" applyNumberFormat="1" applyFont="1" applyFill="1" applyBorder="1" applyAlignment="1">
      <alignment horizontal="center" wrapText="1"/>
    </xf>
    <xf numFmtId="166" fontId="15" fillId="3" borderId="12" xfId="6" applyNumberFormat="1" applyFont="1" applyFill="1" applyBorder="1" applyAlignment="1">
      <alignment horizontal="center" wrapText="1"/>
    </xf>
    <xf numFmtId="166" fontId="15" fillId="3" borderId="29" xfId="6" applyNumberFormat="1" applyFont="1" applyFill="1" applyBorder="1" applyAlignment="1">
      <alignment horizontal="center" wrapText="1"/>
    </xf>
    <xf numFmtId="166" fontId="15" fillId="3" borderId="30" xfId="6" applyNumberFormat="1" applyFont="1" applyFill="1" applyBorder="1" applyAlignment="1">
      <alignment horizontal="center" wrapText="1"/>
    </xf>
    <xf numFmtId="166" fontId="15" fillId="3" borderId="85" xfId="0" applyNumberFormat="1" applyFont="1" applyFill="1" applyBorder="1" applyAlignment="1">
      <alignment horizontal="center" wrapText="1"/>
    </xf>
    <xf numFmtId="166" fontId="15" fillId="3" borderId="86" xfId="0" applyNumberFormat="1" applyFont="1" applyFill="1" applyBorder="1" applyAlignment="1">
      <alignment horizontal="center" wrapText="1"/>
    </xf>
    <xf numFmtId="166" fontId="15" fillId="3" borderId="72" xfId="0" applyNumberFormat="1" applyFont="1" applyFill="1" applyBorder="1" applyAlignment="1">
      <alignment horizontal="center" wrapText="1"/>
    </xf>
    <xf numFmtId="166" fontId="15" fillId="3" borderId="87" xfId="0" applyNumberFormat="1" applyFont="1" applyFill="1" applyBorder="1" applyAlignment="1">
      <alignment horizontal="center" wrapText="1"/>
    </xf>
    <xf numFmtId="0" fontId="40" fillId="13" borderId="96" xfId="0" applyFont="1" applyFill="1" applyBorder="1" applyAlignment="1">
      <alignment horizontal="center" wrapText="1"/>
    </xf>
    <xf numFmtId="0" fontId="40" fillId="13" borderId="97" xfId="0" applyFont="1" applyFill="1" applyBorder="1" applyAlignment="1">
      <alignment horizontal="center" wrapText="1"/>
    </xf>
    <xf numFmtId="166" fontId="40" fillId="13" borderId="97" xfId="7" applyNumberFormat="1" applyFont="1" applyFill="1" applyBorder="1" applyAlignment="1">
      <alignment horizontal="center" wrapText="1"/>
    </xf>
    <xf numFmtId="0" fontId="15" fillId="3" borderId="12" xfId="0" applyFont="1" applyFill="1" applyBorder="1" applyAlignment="1">
      <alignment horizontal="center" wrapText="1"/>
    </xf>
    <xf numFmtId="0" fontId="31" fillId="13" borderId="99" xfId="0" applyFont="1" applyFill="1" applyBorder="1" applyAlignment="1">
      <alignment horizontal="center" wrapText="1"/>
    </xf>
    <xf numFmtId="166" fontId="15" fillId="4" borderId="13" xfId="6" applyNumberFormat="1" applyFont="1" applyFill="1" applyBorder="1" applyAlignment="1">
      <alignment horizontal="center" wrapText="1"/>
    </xf>
    <xf numFmtId="166" fontId="15" fillId="0" borderId="13" xfId="0" applyNumberFormat="1" applyFont="1" applyFill="1" applyBorder="1" applyAlignment="1">
      <alignment horizontal="center" wrapText="1"/>
    </xf>
    <xf numFmtId="166" fontId="31" fillId="13" borderId="70" xfId="6" applyNumberFormat="1" applyFont="1" applyFill="1" applyBorder="1" applyAlignment="1">
      <alignment horizontal="center" wrapText="1"/>
    </xf>
    <xf numFmtId="167" fontId="15" fillId="3" borderId="12" xfId="6" applyNumberFormat="1" applyFont="1" applyFill="1" applyBorder="1" applyAlignment="1">
      <alignment horizontal="center" wrapText="1"/>
    </xf>
    <xf numFmtId="167" fontId="15" fillId="4" borderId="13" xfId="6" applyNumberFormat="1" applyFont="1" applyFill="1" applyBorder="1" applyAlignment="1">
      <alignment horizontal="center" wrapText="1"/>
    </xf>
    <xf numFmtId="167" fontId="15" fillId="0" borderId="12" xfId="6" applyNumberFormat="1" applyFont="1" applyFill="1" applyBorder="1" applyAlignment="1">
      <alignment horizontal="center" wrapText="1"/>
    </xf>
    <xf numFmtId="166" fontId="31" fillId="13" borderId="99" xfId="6" applyNumberFormat="1" applyFont="1" applyFill="1" applyBorder="1" applyAlignment="1">
      <alignment horizontal="center" wrapText="1"/>
    </xf>
    <xf numFmtId="0" fontId="31" fillId="13" borderId="82" xfId="0" applyFont="1" applyFill="1" applyBorder="1" applyAlignment="1">
      <alignment horizontal="center" wrapText="1"/>
    </xf>
    <xf numFmtId="166" fontId="2" fillId="5" borderId="13" xfId="6" applyNumberFormat="1" applyFont="1" applyFill="1" applyBorder="1" applyAlignment="1">
      <alignment horizontal="center" wrapText="1"/>
    </xf>
    <xf numFmtId="0" fontId="31" fillId="13" borderId="68" xfId="0" applyFont="1" applyFill="1" applyBorder="1" applyAlignment="1">
      <alignment horizontal="center" wrapText="1"/>
    </xf>
    <xf numFmtId="0" fontId="34" fillId="13" borderId="70" xfId="0" applyFont="1" applyFill="1" applyBorder="1" applyAlignment="1">
      <alignment horizontal="center" wrapText="1"/>
    </xf>
    <xf numFmtId="10" fontId="31" fillId="13" borderId="69" xfId="13" applyNumberFormat="1" applyFont="1" applyFill="1" applyBorder="1" applyAlignment="1">
      <alignment horizontal="center" wrapText="1"/>
    </xf>
    <xf numFmtId="0" fontId="23" fillId="13" borderId="15" xfId="0" applyFont="1" applyFill="1" applyBorder="1" applyAlignment="1" applyProtection="1">
      <alignment vertical="center"/>
    </xf>
    <xf numFmtId="0" fontId="25" fillId="0" borderId="0" xfId="0" applyFont="1" applyFill="1"/>
    <xf numFmtId="0" fontId="25" fillId="0" borderId="0" xfId="0" applyFont="1" applyFill="1" applyBorder="1"/>
    <xf numFmtId="0" fontId="31" fillId="13" borderId="11" xfId="0" applyFont="1" applyFill="1" applyBorder="1" applyAlignment="1">
      <alignment vertical="center" wrapText="1"/>
    </xf>
    <xf numFmtId="166" fontId="31" fillId="13" borderId="69" xfId="6" applyNumberFormat="1" applyFont="1" applyFill="1" applyBorder="1" applyAlignment="1">
      <alignment horizontal="center" vertical="center" wrapText="1"/>
    </xf>
    <xf numFmtId="166" fontId="31" fillId="13" borderId="70" xfId="6" applyNumberFormat="1" applyFont="1" applyFill="1" applyBorder="1" applyAlignment="1">
      <alignment horizontal="center" vertical="center" wrapText="1"/>
    </xf>
    <xf numFmtId="166" fontId="31" fillId="13" borderId="99" xfId="6" applyNumberFormat="1" applyFont="1" applyFill="1" applyBorder="1" applyAlignment="1">
      <alignment horizontal="center" vertical="center" wrapText="1"/>
    </xf>
    <xf numFmtId="166" fontId="15" fillId="0" borderId="86" xfId="0" applyNumberFormat="1" applyFont="1" applyFill="1" applyBorder="1" applyAlignment="1">
      <alignment horizontal="center" wrapText="1"/>
    </xf>
    <xf numFmtId="166" fontId="15" fillId="0" borderId="87" xfId="0" applyNumberFormat="1" applyFont="1" applyFill="1" applyBorder="1" applyAlignment="1">
      <alignment horizontal="center" wrapText="1"/>
    </xf>
    <xf numFmtId="0" fontId="5" fillId="6" borderId="7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/>
    <xf numFmtId="0" fontId="23" fillId="13" borderId="101" xfId="0" applyFont="1" applyFill="1" applyBorder="1" applyAlignment="1" applyProtection="1">
      <alignment vertical="center"/>
    </xf>
    <xf numFmtId="166" fontId="15" fillId="0" borderId="0" xfId="6" applyNumberFormat="1" applyFont="1" applyBorder="1" applyAlignment="1">
      <alignment horizontal="right"/>
    </xf>
    <xf numFmtId="166" fontId="15" fillId="0" borderId="102" xfId="6" applyNumberFormat="1" applyFont="1" applyBorder="1" applyAlignment="1">
      <alignment horizontal="right"/>
    </xf>
    <xf numFmtId="166" fontId="31" fillId="13" borderId="73" xfId="6" applyNumberFormat="1" applyFont="1" applyFill="1" applyBorder="1" applyAlignment="1">
      <alignment horizontal="center" wrapText="1"/>
    </xf>
    <xf numFmtId="166" fontId="31" fillId="13" borderId="74" xfId="6" applyNumberFormat="1" applyFont="1" applyFill="1" applyBorder="1" applyAlignment="1">
      <alignment horizontal="center" wrapText="1"/>
    </xf>
    <xf numFmtId="166" fontId="31" fillId="13" borderId="75" xfId="6" applyNumberFormat="1" applyFont="1" applyFill="1" applyBorder="1" applyAlignment="1">
      <alignment horizontal="center" wrapText="1"/>
    </xf>
    <xf numFmtId="166" fontId="31" fillId="13" borderId="76" xfId="6" applyNumberFormat="1" applyFont="1" applyFill="1" applyBorder="1" applyAlignment="1">
      <alignment horizontal="center" wrapText="1"/>
    </xf>
    <xf numFmtId="166" fontId="31" fillId="13" borderId="84" xfId="6" applyNumberFormat="1" applyFont="1" applyFill="1" applyBorder="1" applyAlignment="1">
      <alignment horizontal="center" wrapText="1"/>
    </xf>
    <xf numFmtId="166" fontId="31" fillId="13" borderId="57" xfId="6" applyNumberFormat="1" applyFont="1" applyFill="1" applyBorder="1" applyAlignment="1">
      <alignment horizontal="center" wrapText="1"/>
    </xf>
    <xf numFmtId="0" fontId="19" fillId="0" borderId="20" xfId="0" applyFont="1" applyFill="1" applyBorder="1"/>
    <xf numFmtId="0" fontId="19" fillId="0" borderId="22" xfId="0" applyFont="1" applyFill="1" applyBorder="1"/>
    <xf numFmtId="0" fontId="19" fillId="0" borderId="23" xfId="0" applyFont="1" applyFill="1" applyBorder="1"/>
    <xf numFmtId="0" fontId="19" fillId="0" borderId="21" xfId="0" applyFont="1" applyFill="1" applyBorder="1"/>
    <xf numFmtId="0" fontId="19" fillId="0" borderId="24" xfId="0" applyFont="1" applyFill="1" applyBorder="1"/>
    <xf numFmtId="10" fontId="31" fillId="13" borderId="57" xfId="13" applyNumberFormat="1" applyFont="1" applyFill="1" applyBorder="1" applyAlignment="1">
      <alignment horizontal="center" wrapText="1"/>
    </xf>
    <xf numFmtId="166" fontId="15" fillId="4" borderId="87" xfId="0" applyNumberFormat="1" applyFont="1" applyFill="1" applyBorder="1" applyAlignment="1">
      <alignment horizontal="center" wrapText="1"/>
    </xf>
    <xf numFmtId="166" fontId="15" fillId="4" borderId="86" xfId="0" applyNumberFormat="1" applyFont="1" applyFill="1" applyBorder="1" applyAlignment="1">
      <alignment horizontal="center" wrapText="1"/>
    </xf>
    <xf numFmtId="166" fontId="15" fillId="0" borderId="78" xfId="0" applyNumberFormat="1" applyFont="1" applyFill="1" applyBorder="1" applyAlignment="1">
      <alignment horizontal="center" wrapText="1"/>
    </xf>
    <xf numFmtId="166" fontId="15" fillId="0" borderId="80" xfId="0" applyNumberFormat="1" applyFont="1" applyFill="1" applyBorder="1" applyAlignment="1">
      <alignment horizontal="center" wrapText="1"/>
    </xf>
    <xf numFmtId="166" fontId="15" fillId="0" borderId="81" xfId="0" applyNumberFormat="1" applyFont="1" applyFill="1" applyBorder="1" applyAlignment="1">
      <alignment horizontal="center" wrapText="1"/>
    </xf>
    <xf numFmtId="166" fontId="19" fillId="0" borderId="0" xfId="6" applyNumberFormat="1" applyFont="1" applyBorder="1"/>
    <xf numFmtId="166" fontId="15" fillId="3" borderId="13" xfId="6" applyNumberFormat="1" applyFont="1" applyFill="1" applyBorder="1" applyAlignment="1">
      <alignment horizontal="center" wrapText="1"/>
    </xf>
    <xf numFmtId="166" fontId="15" fillId="3" borderId="9" xfId="6" applyNumberFormat="1" applyFont="1" applyFill="1" applyBorder="1" applyAlignment="1">
      <alignment horizontal="center" wrapText="1"/>
    </xf>
    <xf numFmtId="10" fontId="20" fillId="0" borderId="0" xfId="0" applyNumberFormat="1" applyFont="1" applyAlignment="1">
      <alignment horizontal="left" indent="1"/>
    </xf>
    <xf numFmtId="10" fontId="20" fillId="0" borderId="0" xfId="13" applyNumberFormat="1" applyFont="1" applyAlignment="1">
      <alignment horizontal="left" indent="1"/>
    </xf>
    <xf numFmtId="10" fontId="16" fillId="0" borderId="0" xfId="0" applyNumberFormat="1" applyFont="1" applyAlignment="1">
      <alignment horizontal="left" indent="1"/>
    </xf>
    <xf numFmtId="166" fontId="16" fillId="0" borderId="14" xfId="0" applyNumberFormat="1" applyFont="1" applyFill="1" applyBorder="1" applyAlignment="1">
      <alignment horizontal="left" wrapText="1"/>
    </xf>
    <xf numFmtId="10" fontId="20" fillId="0" borderId="0" xfId="0" applyNumberFormat="1" applyFont="1"/>
    <xf numFmtId="10" fontId="44" fillId="0" borderId="0" xfId="0" applyNumberFormat="1" applyFont="1" applyAlignment="1">
      <alignment horizontal="left" indent="1"/>
    </xf>
    <xf numFmtId="10" fontId="20" fillId="0" borderId="0" xfId="13" applyNumberFormat="1" applyFont="1" applyBorder="1" applyAlignment="1">
      <alignment horizontal="left" indent="1"/>
    </xf>
    <xf numFmtId="10" fontId="43" fillId="0" borderId="0" xfId="0" applyNumberFormat="1" applyFont="1" applyAlignment="1">
      <alignment horizontal="left" indent="1"/>
    </xf>
    <xf numFmtId="0" fontId="30" fillId="13" borderId="20" xfId="0" applyFont="1" applyFill="1" applyBorder="1" applyAlignment="1" applyProtection="1">
      <alignment horizontal="center" vertical="center"/>
    </xf>
    <xf numFmtId="0" fontId="30" fillId="13" borderId="30" xfId="0" applyFont="1" applyFill="1" applyBorder="1" applyAlignment="1" applyProtection="1">
      <alignment horizontal="center" vertical="center"/>
    </xf>
    <xf numFmtId="0" fontId="22" fillId="13" borderId="29" xfId="0" applyFont="1" applyFill="1" applyBorder="1" applyAlignment="1">
      <alignment horizontal="center" vertical="center" wrapText="1"/>
    </xf>
    <xf numFmtId="0" fontId="22" fillId="13" borderId="30" xfId="0" applyFont="1" applyFill="1" applyBorder="1" applyAlignment="1">
      <alignment horizontal="center" vertical="center" wrapText="1"/>
    </xf>
    <xf numFmtId="0" fontId="22" fillId="13" borderId="22" xfId="0" applyFont="1" applyFill="1" applyBorder="1" applyAlignment="1">
      <alignment horizontal="center" vertical="center" wrapText="1"/>
    </xf>
    <xf numFmtId="0" fontId="22" fillId="13" borderId="0" xfId="0" applyFont="1" applyFill="1" applyBorder="1" applyAlignment="1">
      <alignment horizontal="center" vertical="center" wrapText="1"/>
    </xf>
    <xf numFmtId="0" fontId="21" fillId="13" borderId="83" xfId="0" applyFont="1" applyFill="1" applyBorder="1" applyAlignment="1">
      <alignment horizontal="center"/>
    </xf>
    <xf numFmtId="0" fontId="21" fillId="13" borderId="46" xfId="0" applyFont="1" applyFill="1" applyBorder="1" applyAlignment="1">
      <alignment horizontal="center"/>
    </xf>
    <xf numFmtId="0" fontId="21" fillId="13" borderId="58" xfId="0" applyFont="1" applyFill="1" applyBorder="1" applyAlignment="1">
      <alignment horizontal="center"/>
    </xf>
    <xf numFmtId="0" fontId="21" fillId="13" borderId="20" xfId="0" applyFont="1" applyFill="1" applyBorder="1" applyAlignment="1">
      <alignment horizontal="center" vertical="center"/>
    </xf>
    <xf numFmtId="0" fontId="21" fillId="13" borderId="22" xfId="0" applyFont="1" applyFill="1" applyBorder="1" applyAlignment="1">
      <alignment horizontal="center" vertical="center"/>
    </xf>
    <xf numFmtId="0" fontId="21" fillId="13" borderId="23" xfId="0" applyFont="1" applyFill="1" applyBorder="1" applyAlignment="1">
      <alignment horizontal="center" vertical="center"/>
    </xf>
    <xf numFmtId="0" fontId="21" fillId="13" borderId="16" xfId="0" applyFont="1" applyFill="1" applyBorder="1" applyAlignment="1">
      <alignment horizontal="center" vertical="center"/>
    </xf>
    <xf numFmtId="0" fontId="21" fillId="13" borderId="17" xfId="0" applyFont="1" applyFill="1" applyBorder="1" applyAlignment="1">
      <alignment horizontal="center" vertical="center"/>
    </xf>
    <xf numFmtId="0" fontId="21" fillId="13" borderId="18" xfId="0" applyFont="1" applyFill="1" applyBorder="1" applyAlignment="1">
      <alignment horizontal="center" vertical="center"/>
    </xf>
    <xf numFmtId="0" fontId="31" fillId="13" borderId="59" xfId="0" applyFont="1" applyFill="1" applyBorder="1" applyAlignment="1">
      <alignment horizontal="center" vertical="center" wrapText="1"/>
    </xf>
    <xf numFmtId="0" fontId="31" fillId="13" borderId="64" xfId="0" applyFont="1" applyFill="1" applyBorder="1" applyAlignment="1">
      <alignment horizontal="center" vertical="center" wrapText="1"/>
    </xf>
    <xf numFmtId="0" fontId="31" fillId="13" borderId="66" xfId="0" applyFont="1" applyFill="1" applyBorder="1" applyAlignment="1">
      <alignment horizontal="center" vertical="center" wrapText="1"/>
    </xf>
    <xf numFmtId="0" fontId="31" fillId="13" borderId="29" xfId="0" applyFont="1" applyFill="1" applyBorder="1" applyAlignment="1">
      <alignment horizontal="center" vertical="center" wrapText="1"/>
    </xf>
    <xf numFmtId="0" fontId="31" fillId="13" borderId="21" xfId="0" applyFont="1" applyFill="1" applyBorder="1" applyAlignment="1">
      <alignment horizontal="center" vertical="center" wrapText="1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30" xfId="0" applyFont="1" applyFill="1" applyBorder="1" applyAlignment="1">
      <alignment horizontal="center" vertical="center" wrapText="1"/>
    </xf>
    <xf numFmtId="0" fontId="31" fillId="13" borderId="60" xfId="0" applyFont="1" applyFill="1" applyBorder="1" applyAlignment="1">
      <alignment horizontal="center" vertical="center" wrapText="1"/>
    </xf>
    <xf numFmtId="0" fontId="31" fillId="13" borderId="36" xfId="0" applyFont="1" applyFill="1" applyBorder="1" applyAlignment="1">
      <alignment horizontal="center" vertical="center" wrapText="1"/>
    </xf>
    <xf numFmtId="0" fontId="31" fillId="13" borderId="37" xfId="0" applyFont="1" applyFill="1" applyBorder="1" applyAlignment="1">
      <alignment horizontal="center" vertical="center" wrapText="1"/>
    </xf>
    <xf numFmtId="0" fontId="32" fillId="13" borderId="61" xfId="0" applyFont="1" applyFill="1" applyBorder="1" applyAlignment="1">
      <alignment horizontal="center" vertical="center" wrapText="1"/>
    </xf>
    <xf numFmtId="0" fontId="32" fillId="13" borderId="62" xfId="0" applyFont="1" applyFill="1" applyBorder="1" applyAlignment="1">
      <alignment horizontal="center" vertical="center" wrapText="1"/>
    </xf>
    <xf numFmtId="0" fontId="32" fillId="13" borderId="63" xfId="0" applyFont="1" applyFill="1" applyBorder="1" applyAlignment="1">
      <alignment horizontal="center" vertical="center" wrapText="1"/>
    </xf>
    <xf numFmtId="166" fontId="33" fillId="13" borderId="21" xfId="6" applyNumberFormat="1" applyFont="1" applyFill="1" applyBorder="1" applyAlignment="1">
      <alignment horizontal="center" vertical="center" wrapText="1"/>
    </xf>
    <xf numFmtId="166" fontId="33" fillId="13" borderId="0" xfId="6" applyNumberFormat="1" applyFont="1" applyFill="1" applyBorder="1" applyAlignment="1">
      <alignment horizontal="center" vertical="center" wrapText="1"/>
    </xf>
    <xf numFmtId="166" fontId="33" fillId="13" borderId="16" xfId="6" applyNumberFormat="1" applyFont="1" applyFill="1" applyBorder="1" applyAlignment="1">
      <alignment horizontal="center" vertical="center" wrapText="1"/>
    </xf>
    <xf numFmtId="166" fontId="33" fillId="13" borderId="17" xfId="6" applyNumberFormat="1" applyFont="1" applyFill="1" applyBorder="1" applyAlignment="1">
      <alignment horizontal="center" vertical="center" wrapText="1"/>
    </xf>
    <xf numFmtId="0" fontId="33" fillId="13" borderId="40" xfId="0" applyFont="1" applyFill="1" applyBorder="1" applyAlignment="1">
      <alignment horizontal="center" vertical="center" wrapText="1"/>
    </xf>
    <xf numFmtId="0" fontId="33" fillId="13" borderId="24" xfId="0" applyFont="1" applyFill="1" applyBorder="1" applyAlignment="1">
      <alignment horizontal="center" vertical="center" wrapText="1"/>
    </xf>
    <xf numFmtId="0" fontId="33" fillId="13" borderId="41" xfId="0" applyFont="1" applyFill="1" applyBorder="1" applyAlignment="1">
      <alignment horizontal="center" vertical="center" wrapText="1"/>
    </xf>
    <xf numFmtId="0" fontId="33" fillId="13" borderId="65" xfId="0" applyFont="1" applyFill="1" applyBorder="1" applyAlignment="1">
      <alignment horizontal="center" vertical="center" wrapText="1"/>
    </xf>
    <xf numFmtId="166" fontId="31" fillId="13" borderId="17" xfId="6" applyNumberFormat="1" applyFont="1" applyFill="1" applyBorder="1" applyAlignment="1">
      <alignment horizontal="center" vertical="center" wrapText="1"/>
    </xf>
    <xf numFmtId="0" fontId="31" fillId="13" borderId="38" xfId="0" applyFont="1" applyFill="1" applyBorder="1" applyAlignment="1">
      <alignment horizontal="center" vertical="center" wrapText="1"/>
    </xf>
    <xf numFmtId="0" fontId="31" fillId="13" borderId="67" xfId="0" applyFont="1" applyFill="1" applyBorder="1" applyAlignment="1">
      <alignment horizontal="center" vertical="center" wrapText="1"/>
    </xf>
    <xf numFmtId="0" fontId="31" fillId="13" borderId="40" xfId="0" applyFont="1" applyFill="1" applyBorder="1" applyAlignment="1">
      <alignment horizontal="center" vertical="center" wrapText="1"/>
    </xf>
    <xf numFmtId="0" fontId="31" fillId="13" borderId="24" xfId="0" applyFont="1" applyFill="1" applyBorder="1" applyAlignment="1">
      <alignment horizontal="center" vertical="center" wrapText="1"/>
    </xf>
    <xf numFmtId="166" fontId="20" fillId="9" borderId="103" xfId="6" applyNumberFormat="1" applyFont="1" applyFill="1" applyBorder="1" applyAlignment="1">
      <alignment horizontal="center" wrapText="1"/>
    </xf>
    <xf numFmtId="10" fontId="31" fillId="13" borderId="60" xfId="13" applyNumberFormat="1" applyFont="1" applyFill="1" applyBorder="1" applyAlignment="1">
      <alignment horizontal="center" vertical="center" wrapText="1"/>
    </xf>
    <xf numFmtId="10" fontId="31" fillId="13" borderId="36" xfId="13" applyNumberFormat="1" applyFont="1" applyFill="1" applyBorder="1" applyAlignment="1">
      <alignment horizontal="center" vertical="center" wrapText="1"/>
    </xf>
    <xf numFmtId="10" fontId="31" fillId="13" borderId="41" xfId="13" applyNumberFormat="1" applyFont="1" applyFill="1" applyBorder="1" applyAlignment="1">
      <alignment horizontal="center" vertical="center" wrapText="1"/>
    </xf>
    <xf numFmtId="166" fontId="33" fillId="13" borderId="24" xfId="6" applyNumberFormat="1" applyFont="1" applyFill="1" applyBorder="1" applyAlignment="1">
      <alignment horizontal="center" vertical="center" wrapText="1"/>
    </xf>
    <xf numFmtId="166" fontId="33" fillId="13" borderId="18" xfId="6" applyNumberFormat="1" applyFont="1" applyFill="1" applyBorder="1" applyAlignment="1">
      <alignment horizontal="center" vertical="center" wrapText="1"/>
    </xf>
    <xf numFmtId="166" fontId="31" fillId="13" borderId="83" xfId="6" applyNumberFormat="1" applyFont="1" applyFill="1" applyBorder="1" applyAlignment="1">
      <alignment horizontal="center" vertical="center" wrapText="1"/>
    </xf>
    <xf numFmtId="166" fontId="31" fillId="13" borderId="46" xfId="6" applyNumberFormat="1" applyFont="1" applyFill="1" applyBorder="1" applyAlignment="1">
      <alignment horizontal="center" vertical="center" wrapText="1"/>
    </xf>
    <xf numFmtId="166" fontId="31" fillId="13" borderId="58" xfId="6" applyNumberFormat="1" applyFont="1" applyFill="1" applyBorder="1" applyAlignment="1">
      <alignment horizontal="center" vertical="center" wrapText="1"/>
    </xf>
    <xf numFmtId="166" fontId="45" fillId="13" borderId="83" xfId="6" applyNumberFormat="1" applyFont="1" applyFill="1" applyBorder="1" applyAlignment="1">
      <alignment horizontal="center" vertical="center" wrapText="1"/>
    </xf>
    <xf numFmtId="166" fontId="45" fillId="13" borderId="46" xfId="6" applyNumberFormat="1" applyFont="1" applyFill="1" applyBorder="1" applyAlignment="1">
      <alignment horizontal="center" vertical="center" wrapText="1"/>
    </xf>
    <xf numFmtId="166" fontId="45" fillId="13" borderId="58" xfId="6" applyNumberFormat="1" applyFont="1" applyFill="1" applyBorder="1" applyAlignment="1">
      <alignment horizontal="center" vertical="center" wrapText="1"/>
    </xf>
    <xf numFmtId="0" fontId="31" fillId="13" borderId="45" xfId="0" applyFont="1" applyFill="1" applyBorder="1" applyAlignment="1">
      <alignment horizontal="center" vertical="center" wrapText="1"/>
    </xf>
    <xf numFmtId="0" fontId="31" fillId="13" borderId="18" xfId="0" applyFont="1" applyFill="1" applyBorder="1" applyAlignment="1">
      <alignment horizontal="center" vertical="center" wrapText="1"/>
    </xf>
    <xf numFmtId="10" fontId="31" fillId="13" borderId="29" xfId="0" applyNumberFormat="1" applyFont="1" applyFill="1" applyBorder="1" applyAlignment="1">
      <alignment horizontal="center" vertical="center" wrapText="1"/>
    </xf>
    <xf numFmtId="10" fontId="31" fillId="13" borderId="30" xfId="0" applyNumberFormat="1" applyFont="1" applyFill="1" applyBorder="1" applyAlignment="1">
      <alignment horizontal="center" vertical="center" wrapText="1"/>
    </xf>
    <xf numFmtId="10" fontId="31" fillId="13" borderId="31" xfId="0" applyNumberFormat="1" applyFont="1" applyFill="1" applyBorder="1" applyAlignment="1">
      <alignment horizontal="center" vertical="center" wrapText="1"/>
    </xf>
    <xf numFmtId="0" fontId="31" fillId="13" borderId="16" xfId="0" applyFont="1" applyFill="1" applyBorder="1" applyAlignment="1">
      <alignment horizontal="center" vertical="center" wrapText="1"/>
    </xf>
    <xf numFmtId="0" fontId="31" fillId="13" borderId="17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3" fillId="13" borderId="22" xfId="0" applyFont="1" applyFill="1" applyBorder="1" applyAlignment="1">
      <alignment horizontal="center" vertical="center" wrapText="1"/>
    </xf>
    <xf numFmtId="0" fontId="33" fillId="13" borderId="0" xfId="0" applyFont="1" applyFill="1" applyBorder="1" applyAlignment="1">
      <alignment horizontal="center" vertical="center" wrapText="1"/>
    </xf>
    <xf numFmtId="0" fontId="33" fillId="13" borderId="17" xfId="0" applyFont="1" applyFill="1" applyBorder="1" applyAlignment="1">
      <alignment horizontal="center" vertical="center" wrapText="1"/>
    </xf>
    <xf numFmtId="0" fontId="33" fillId="13" borderId="20" xfId="0" applyFont="1" applyFill="1" applyBorder="1" applyAlignment="1">
      <alignment horizontal="center" vertical="center" wrapText="1"/>
    </xf>
    <xf numFmtId="0" fontId="33" fillId="13" borderId="23" xfId="0" applyFont="1" applyFill="1" applyBorder="1" applyAlignment="1">
      <alignment horizontal="center" vertical="center" wrapText="1"/>
    </xf>
    <xf numFmtId="0" fontId="33" fillId="13" borderId="21" xfId="0" applyFont="1" applyFill="1" applyBorder="1" applyAlignment="1">
      <alignment horizontal="center" vertical="center" wrapText="1"/>
    </xf>
    <xf numFmtId="0" fontId="33" fillId="13" borderId="16" xfId="0" applyFont="1" applyFill="1" applyBorder="1" applyAlignment="1">
      <alignment horizontal="center" vertical="center" wrapText="1"/>
    </xf>
    <xf numFmtId="0" fontId="33" fillId="13" borderId="1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23" xfId="0" applyFont="1" applyFill="1" applyBorder="1" applyAlignment="1">
      <alignment horizontal="center" vertical="center" wrapText="1"/>
    </xf>
    <xf numFmtId="0" fontId="31" fillId="13" borderId="44" xfId="0" applyFont="1" applyFill="1" applyBorder="1" applyAlignment="1">
      <alignment horizontal="center" vertical="center" wrapText="1"/>
    </xf>
    <xf numFmtId="0" fontId="31" fillId="13" borderId="26" xfId="0" applyFont="1" applyFill="1" applyBorder="1" applyAlignment="1">
      <alignment horizontal="center" vertical="center" wrapText="1"/>
    </xf>
    <xf numFmtId="0" fontId="31" fillId="13" borderId="27" xfId="0" applyFont="1" applyFill="1" applyBorder="1" applyAlignment="1">
      <alignment horizontal="center" vertical="center" wrapText="1"/>
    </xf>
    <xf numFmtId="0" fontId="31" fillId="13" borderId="22" xfId="0" applyFont="1" applyFill="1" applyBorder="1" applyAlignment="1">
      <alignment horizontal="center" vertical="center" wrapText="1"/>
    </xf>
    <xf numFmtId="0" fontId="19" fillId="0" borderId="28" xfId="0" applyNumberFormat="1" applyFont="1" applyBorder="1" applyAlignment="1">
      <alignment horizontal="center"/>
    </xf>
    <xf numFmtId="0" fontId="19" fillId="0" borderId="0" xfId="0" applyNumberFormat="1" applyFont="1" applyAlignment="1">
      <alignment horizontal="center"/>
    </xf>
    <xf numFmtId="0" fontId="31" fillId="13" borderId="23" xfId="0" applyFont="1" applyFill="1" applyBorder="1" applyAlignment="1">
      <alignment horizontal="center" vertical="center" wrapText="1"/>
    </xf>
    <xf numFmtId="0" fontId="32" fillId="13" borderId="83" xfId="0" applyFont="1" applyFill="1" applyBorder="1" applyAlignment="1">
      <alignment horizontal="center" vertical="center" wrapText="1"/>
    </xf>
    <xf numFmtId="0" fontId="32" fillId="13" borderId="46" xfId="0" applyFont="1" applyFill="1" applyBorder="1" applyAlignment="1">
      <alignment horizontal="center" vertical="center" wrapText="1"/>
    </xf>
    <xf numFmtId="0" fontId="32" fillId="13" borderId="58" xfId="0" applyFont="1" applyFill="1" applyBorder="1" applyAlignment="1">
      <alignment horizontal="center" vertical="center" wrapText="1"/>
    </xf>
    <xf numFmtId="166" fontId="31" fillId="13" borderId="32" xfId="6" applyNumberFormat="1" applyFont="1" applyFill="1" applyBorder="1" applyAlignment="1">
      <alignment horizontal="center" vertical="center" wrapText="1"/>
    </xf>
    <xf numFmtId="166" fontId="31" fillId="13" borderId="33" xfId="6" applyNumberFormat="1" applyFont="1" applyFill="1" applyBorder="1" applyAlignment="1">
      <alignment horizontal="center" vertical="center" wrapText="1"/>
    </xf>
    <xf numFmtId="166" fontId="31" fillId="13" borderId="100" xfId="6" applyNumberFormat="1" applyFont="1" applyFill="1" applyBorder="1" applyAlignment="1">
      <alignment horizontal="center" vertical="center" wrapText="1"/>
    </xf>
    <xf numFmtId="166" fontId="33" fillId="13" borderId="38" xfId="6" applyNumberFormat="1" applyFont="1" applyFill="1" applyBorder="1" applyAlignment="1">
      <alignment horizontal="center" vertical="center" wrapText="1"/>
    </xf>
    <xf numFmtId="166" fontId="33" fillId="13" borderId="39" xfId="6" applyNumberFormat="1" applyFont="1" applyFill="1" applyBorder="1" applyAlignment="1">
      <alignment horizontal="center" vertical="center" wrapText="1"/>
    </xf>
    <xf numFmtId="166" fontId="33" fillId="13" borderId="67" xfId="6" applyNumberFormat="1" applyFont="1" applyFill="1" applyBorder="1" applyAlignment="1">
      <alignment horizontal="center" vertical="center" wrapText="1"/>
    </xf>
    <xf numFmtId="166" fontId="33" fillId="13" borderId="40" xfId="6" applyNumberFormat="1" applyFont="1" applyFill="1" applyBorder="1" applyAlignment="1">
      <alignment horizontal="center" vertical="center" wrapText="1"/>
    </xf>
    <xf numFmtId="166" fontId="33" fillId="13" borderId="41" xfId="6" applyNumberFormat="1" applyFont="1" applyFill="1" applyBorder="1" applyAlignment="1">
      <alignment horizontal="center" vertical="center" wrapText="1"/>
    </xf>
    <xf numFmtId="166" fontId="33" fillId="13" borderId="42" xfId="6" applyNumberFormat="1" applyFont="1" applyFill="1" applyBorder="1" applyAlignment="1">
      <alignment horizontal="center" vertical="center" wrapText="1"/>
    </xf>
    <xf numFmtId="166" fontId="33" fillId="13" borderId="65" xfId="6" applyNumberFormat="1" applyFont="1" applyFill="1" applyBorder="1" applyAlignment="1">
      <alignment horizontal="center" vertical="center" wrapText="1"/>
    </xf>
    <xf numFmtId="166" fontId="32" fillId="13" borderId="43" xfId="6" applyNumberFormat="1" applyFont="1" applyFill="1" applyBorder="1" applyAlignment="1">
      <alignment horizontal="center" vertical="center" wrapText="1"/>
    </xf>
    <xf numFmtId="166" fontId="32" fillId="13" borderId="22" xfId="6" applyNumberFormat="1" applyFont="1" applyFill="1" applyBorder="1" applyAlignment="1">
      <alignment horizontal="center" vertical="center" wrapText="1"/>
    </xf>
    <xf numFmtId="166" fontId="32" fillId="13" borderId="23" xfId="6" applyNumberFormat="1" applyFont="1" applyFill="1" applyBorder="1" applyAlignment="1">
      <alignment horizontal="center" vertical="center" wrapText="1"/>
    </xf>
    <xf numFmtId="166" fontId="33" fillId="13" borderId="20" xfId="6" applyNumberFormat="1" applyFont="1" applyFill="1" applyBorder="1" applyAlignment="1">
      <alignment horizontal="center" vertical="center" wrapText="1"/>
    </xf>
    <xf numFmtId="166" fontId="33" fillId="13" borderId="22" xfId="6" applyNumberFormat="1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/>
    </xf>
    <xf numFmtId="0" fontId="19" fillId="0" borderId="0" xfId="0" applyFont="1" applyAlignment="1">
      <alignment horizontal="center"/>
    </xf>
    <xf numFmtId="166" fontId="33" fillId="13" borderId="25" xfId="6" applyNumberFormat="1" applyFont="1" applyFill="1" applyBorder="1" applyAlignment="1">
      <alignment horizontal="center" vertical="center" wrapText="1"/>
    </xf>
    <xf numFmtId="166" fontId="33" fillId="13" borderId="26" xfId="6" applyNumberFormat="1" applyFont="1" applyFill="1" applyBorder="1" applyAlignment="1">
      <alignment horizontal="center" vertical="center" wrapText="1"/>
    </xf>
    <xf numFmtId="166" fontId="33" fillId="13" borderId="27" xfId="6" applyNumberFormat="1" applyFont="1" applyFill="1" applyBorder="1" applyAlignment="1">
      <alignment horizontal="center" vertical="center" wrapText="1"/>
    </xf>
    <xf numFmtId="166" fontId="33" fillId="13" borderId="92" xfId="6" applyNumberFormat="1" applyFont="1" applyFill="1" applyBorder="1" applyAlignment="1">
      <alignment horizontal="center" vertical="center" wrapText="1"/>
    </xf>
    <xf numFmtId="166" fontId="33" fillId="13" borderId="93" xfId="6" applyNumberFormat="1" applyFont="1" applyFill="1" applyBorder="1" applyAlignment="1">
      <alignment horizontal="center" vertical="center" wrapText="1"/>
    </xf>
    <xf numFmtId="166" fontId="33" fillId="13" borderId="94" xfId="6" applyNumberFormat="1" applyFont="1" applyFill="1" applyBorder="1" applyAlignment="1">
      <alignment horizontal="center" vertical="center" wrapText="1"/>
    </xf>
    <xf numFmtId="166" fontId="31" fillId="13" borderId="34" xfId="6" applyNumberFormat="1" applyFont="1" applyFill="1" applyBorder="1" applyAlignment="1">
      <alignment horizontal="center" vertical="center" wrapText="1"/>
    </xf>
    <xf numFmtId="166" fontId="31" fillId="13" borderId="92" xfId="6" applyNumberFormat="1" applyFont="1" applyFill="1" applyBorder="1" applyAlignment="1">
      <alignment horizontal="center" vertical="center" wrapText="1"/>
    </xf>
    <xf numFmtId="166" fontId="31" fillId="13" borderId="98" xfId="6" applyNumberFormat="1" applyFont="1" applyFill="1" applyBorder="1" applyAlignment="1">
      <alignment horizontal="center" vertical="center" wrapText="1"/>
    </xf>
    <xf numFmtId="10" fontId="31" fillId="13" borderId="43" xfId="13" applyNumberFormat="1" applyFont="1" applyFill="1" applyBorder="1" applyAlignment="1">
      <alignment horizontal="center" vertical="center" wrapText="1"/>
    </xf>
    <xf numFmtId="10" fontId="31" fillId="13" borderId="40" xfId="13" applyNumberFormat="1" applyFont="1" applyFill="1" applyBorder="1" applyAlignment="1">
      <alignment horizontal="center" vertical="center" wrapText="1"/>
    </xf>
    <xf numFmtId="166" fontId="33" fillId="13" borderId="45" xfId="6" applyNumberFormat="1" applyFont="1" applyFill="1" applyBorder="1" applyAlignment="1">
      <alignment horizontal="center" vertical="center" wrapText="1"/>
    </xf>
    <xf numFmtId="0" fontId="40" fillId="13" borderId="88" xfId="0" applyFont="1" applyFill="1" applyBorder="1" applyAlignment="1">
      <alignment horizontal="center" vertical="center" wrapText="1"/>
    </xf>
    <xf numFmtId="0" fontId="40" fillId="13" borderId="91" xfId="0" applyFont="1" applyFill="1" applyBorder="1" applyAlignment="1">
      <alignment horizontal="center" vertical="center" wrapText="1"/>
    </xf>
    <xf numFmtId="0" fontId="40" fillId="13" borderId="95" xfId="0" applyFont="1" applyFill="1" applyBorder="1" applyAlignment="1">
      <alignment horizontal="center" vertical="center" wrapText="1"/>
    </xf>
    <xf numFmtId="0" fontId="40" fillId="13" borderId="89" xfId="0" applyFont="1" applyFill="1" applyBorder="1" applyAlignment="1">
      <alignment horizontal="center" vertical="center" wrapText="1"/>
    </xf>
    <xf numFmtId="0" fontId="40" fillId="13" borderId="48" xfId="0" applyFont="1" applyFill="1" applyBorder="1" applyAlignment="1">
      <alignment horizontal="center" vertical="center" wrapText="1"/>
    </xf>
    <xf numFmtId="0" fontId="40" fillId="13" borderId="51" xfId="0" applyFont="1" applyFill="1" applyBorder="1" applyAlignment="1">
      <alignment horizontal="center" vertical="center" wrapText="1"/>
    </xf>
    <xf numFmtId="0" fontId="40" fillId="13" borderId="90" xfId="0" applyFont="1" applyFill="1" applyBorder="1" applyAlignment="1">
      <alignment horizontal="center" vertical="center" wrapText="1"/>
    </xf>
    <xf numFmtId="0" fontId="40" fillId="13" borderId="49" xfId="0" applyFont="1" applyFill="1" applyBorder="1" applyAlignment="1">
      <alignment horizontal="center" vertical="center" wrapText="1"/>
    </xf>
    <xf numFmtId="0" fontId="40" fillId="13" borderId="52" xfId="0" applyFont="1" applyFill="1" applyBorder="1" applyAlignment="1">
      <alignment horizontal="center" vertical="center" wrapText="1"/>
    </xf>
    <xf numFmtId="0" fontId="42" fillId="13" borderId="92" xfId="0" applyFont="1" applyFill="1" applyBorder="1" applyAlignment="1">
      <alignment horizontal="center" vertical="center" wrapText="1"/>
    </xf>
    <xf numFmtId="0" fontId="42" fillId="13" borderId="93" xfId="0" applyFont="1" applyFill="1" applyBorder="1" applyAlignment="1">
      <alignment horizontal="center" vertical="center" wrapText="1"/>
    </xf>
    <xf numFmtId="0" fontId="42" fillId="13" borderId="94" xfId="0" applyFont="1" applyFill="1" applyBorder="1" applyAlignment="1">
      <alignment horizontal="center" vertical="center" wrapText="1"/>
    </xf>
    <xf numFmtId="0" fontId="40" fillId="13" borderId="92" xfId="0" applyFont="1" applyFill="1" applyBorder="1" applyAlignment="1">
      <alignment horizontal="center" vertical="center" wrapText="1"/>
    </xf>
    <xf numFmtId="0" fontId="40" fillId="13" borderId="98" xfId="0" applyFont="1" applyFill="1" applyBorder="1" applyAlignment="1">
      <alignment horizontal="center" vertical="center" wrapText="1"/>
    </xf>
    <xf numFmtId="0" fontId="42" fillId="13" borderId="39" xfId="0" applyFont="1" applyFill="1" applyBorder="1" applyAlignment="1">
      <alignment horizontal="center" vertical="center" wrapText="1"/>
    </xf>
    <xf numFmtId="0" fontId="42" fillId="13" borderId="25" xfId="0" applyFont="1" applyFill="1" applyBorder="1" applyAlignment="1">
      <alignment horizontal="center" vertical="center" wrapText="1"/>
    </xf>
    <xf numFmtId="0" fontId="42" fillId="13" borderId="0" xfId="0" applyFont="1" applyFill="1" applyBorder="1" applyAlignment="1">
      <alignment horizontal="center" vertical="center" wrapText="1"/>
    </xf>
    <xf numFmtId="0" fontId="42" fillId="13" borderId="26" xfId="0" applyFont="1" applyFill="1" applyBorder="1" applyAlignment="1">
      <alignment horizontal="center" vertical="center" wrapText="1"/>
    </xf>
    <xf numFmtId="0" fontId="42" fillId="13" borderId="50" xfId="0" applyFont="1" applyFill="1" applyBorder="1" applyAlignment="1">
      <alignment horizontal="center" vertical="center" wrapText="1"/>
    </xf>
    <xf numFmtId="0" fontId="42" fillId="13" borderId="54" xfId="0" applyFont="1" applyFill="1" applyBorder="1" applyAlignment="1">
      <alignment horizontal="center" vertical="center" wrapText="1"/>
    </xf>
    <xf numFmtId="0" fontId="40" fillId="13" borderId="53" xfId="0" applyFont="1" applyFill="1" applyBorder="1" applyAlignment="1">
      <alignment horizontal="center" vertical="center" wrapText="1"/>
    </xf>
    <xf numFmtId="0" fontId="40" fillId="13" borderId="55" xfId="0" applyFont="1" applyFill="1" applyBorder="1" applyAlignment="1">
      <alignment horizontal="center" vertical="center" wrapText="1"/>
    </xf>
    <xf numFmtId="0" fontId="41" fillId="13" borderId="61" xfId="0" applyFont="1" applyFill="1" applyBorder="1" applyAlignment="1">
      <alignment horizontal="center" vertical="center" wrapText="1"/>
    </xf>
    <xf numFmtId="0" fontId="41" fillId="13" borderId="62" xfId="0" applyFont="1" applyFill="1" applyBorder="1" applyAlignment="1">
      <alignment horizontal="center" vertical="center" wrapText="1"/>
    </xf>
    <xf numFmtId="0" fontId="41" fillId="13" borderId="63" xfId="0" applyFont="1" applyFill="1" applyBorder="1" applyAlignment="1">
      <alignment horizontal="center" vertical="center" wrapText="1"/>
    </xf>
    <xf numFmtId="0" fontId="39" fillId="13" borderId="32" xfId="0" applyFont="1" applyFill="1" applyBorder="1" applyAlignment="1">
      <alignment horizontal="center" vertical="center" wrapText="1"/>
    </xf>
    <xf numFmtId="0" fontId="39" fillId="13" borderId="33" xfId="0" applyFont="1" applyFill="1" applyBorder="1" applyAlignment="1">
      <alignment horizontal="center" vertical="center" wrapText="1"/>
    </xf>
    <xf numFmtId="0" fontId="39" fillId="13" borderId="34" xfId="0" applyFont="1" applyFill="1" applyBorder="1" applyAlignment="1">
      <alignment horizontal="center" vertical="center" wrapText="1"/>
    </xf>
    <xf numFmtId="166" fontId="31" fillId="13" borderId="47" xfId="6" applyNumberFormat="1" applyFont="1" applyFill="1" applyBorder="1" applyAlignment="1">
      <alignment horizontal="center" vertical="center" wrapText="1"/>
    </xf>
    <xf numFmtId="166" fontId="31" fillId="13" borderId="30" xfId="6" applyNumberFormat="1" applyFont="1" applyFill="1" applyBorder="1" applyAlignment="1">
      <alignment horizontal="center" vertical="center" wrapText="1"/>
    </xf>
    <xf numFmtId="166" fontId="33" fillId="13" borderId="35" xfId="6" applyNumberFormat="1" applyFont="1" applyFill="1" applyBorder="1" applyAlignment="1">
      <alignment horizontal="center" vertical="center" wrapText="1"/>
    </xf>
    <xf numFmtId="166" fontId="33" fillId="13" borderId="36" xfId="6" applyNumberFormat="1" applyFont="1" applyFill="1" applyBorder="1" applyAlignment="1">
      <alignment horizontal="center" vertical="center" wrapText="1"/>
    </xf>
    <xf numFmtId="166" fontId="33" fillId="13" borderId="37" xfId="6" applyNumberFormat="1" applyFont="1" applyFill="1" applyBorder="1" applyAlignment="1">
      <alignment horizontal="center" vertical="center" wrapText="1"/>
    </xf>
    <xf numFmtId="0" fontId="31" fillId="13" borderId="19" xfId="0" applyFont="1" applyFill="1" applyBorder="1" applyAlignment="1">
      <alignment horizontal="center" vertical="center" wrapText="1"/>
    </xf>
    <xf numFmtId="0" fontId="31" fillId="13" borderId="10" xfId="0" applyFont="1" applyFill="1" applyBorder="1" applyAlignment="1">
      <alignment horizontal="center" vertical="center" wrapText="1"/>
    </xf>
    <xf numFmtId="0" fontId="31" fillId="13" borderId="12" xfId="0" applyFont="1" applyFill="1" applyBorder="1" applyAlignment="1">
      <alignment horizontal="center" vertical="center" wrapText="1"/>
    </xf>
    <xf numFmtId="0" fontId="31" fillId="13" borderId="35" xfId="0" applyFont="1" applyFill="1" applyBorder="1" applyAlignment="1">
      <alignment horizontal="center" vertical="center" wrapText="1"/>
    </xf>
    <xf numFmtId="166" fontId="31" fillId="13" borderId="36" xfId="6" applyNumberFormat="1" applyFont="1" applyFill="1" applyBorder="1" applyAlignment="1">
      <alignment horizontal="center" vertical="center" wrapText="1"/>
    </xf>
    <xf numFmtId="0" fontId="35" fillId="13" borderId="29" xfId="0" applyFont="1" applyFill="1" applyBorder="1" applyAlignment="1">
      <alignment horizontal="center" vertical="center" wrapText="1"/>
    </xf>
    <xf numFmtId="0" fontId="35" fillId="13" borderId="30" xfId="0" applyFont="1" applyFill="1" applyBorder="1" applyAlignment="1">
      <alignment horizontal="center" vertical="center" wrapText="1"/>
    </xf>
    <xf numFmtId="0" fontId="35" fillId="13" borderId="31" xfId="0" applyFont="1" applyFill="1" applyBorder="1" applyAlignment="1">
      <alignment horizontal="center" vertical="center" wrapText="1"/>
    </xf>
    <xf numFmtId="0" fontId="36" fillId="13" borderId="62" xfId="0" applyFont="1" applyFill="1" applyBorder="1" applyAlignment="1">
      <alignment horizontal="center" vertical="center" wrapText="1"/>
    </xf>
    <xf numFmtId="0" fontId="36" fillId="13" borderId="63" xfId="0" applyFont="1" applyFill="1" applyBorder="1" applyAlignment="1">
      <alignment horizontal="center" vertical="center" wrapText="1"/>
    </xf>
    <xf numFmtId="0" fontId="37" fillId="13" borderId="0" xfId="0" applyFont="1" applyFill="1" applyBorder="1" applyAlignment="1">
      <alignment horizontal="center" vertical="center" wrapText="1"/>
    </xf>
    <xf numFmtId="0" fontId="37" fillId="13" borderId="17" xfId="0" applyFont="1" applyFill="1" applyBorder="1" applyAlignment="1">
      <alignment horizontal="center" vertical="center" wrapText="1"/>
    </xf>
    <xf numFmtId="0" fontId="37" fillId="13" borderId="40" xfId="0" applyFont="1" applyFill="1" applyBorder="1" applyAlignment="1">
      <alignment horizontal="center" vertical="center" wrapText="1"/>
    </xf>
    <xf numFmtId="0" fontId="37" fillId="13" borderId="24" xfId="0" applyFont="1" applyFill="1" applyBorder="1" applyAlignment="1">
      <alignment horizontal="center" vertical="center" wrapText="1"/>
    </xf>
    <xf numFmtId="0" fontId="35" fillId="13" borderId="17" xfId="0" applyFont="1" applyFill="1" applyBorder="1" applyAlignment="1">
      <alignment horizontal="center" vertical="center" wrapText="1"/>
    </xf>
    <xf numFmtId="0" fontId="35" fillId="13" borderId="20" xfId="0" applyFont="1" applyFill="1" applyBorder="1" applyAlignment="1">
      <alignment horizontal="center" vertical="center" wrapText="1"/>
    </xf>
    <xf numFmtId="0" fontId="35" fillId="13" borderId="23" xfId="0" applyFont="1" applyFill="1" applyBorder="1" applyAlignment="1">
      <alignment horizontal="center" vertical="center" wrapText="1"/>
    </xf>
    <xf numFmtId="0" fontId="35" fillId="13" borderId="16" xfId="0" applyFont="1" applyFill="1" applyBorder="1" applyAlignment="1">
      <alignment horizontal="center" vertical="center" wrapText="1"/>
    </xf>
    <xf numFmtId="0" fontId="35" fillId="13" borderId="18" xfId="0" applyFont="1" applyFill="1" applyBorder="1" applyAlignment="1">
      <alignment horizontal="center" vertical="center" wrapText="1"/>
    </xf>
    <xf numFmtId="0" fontId="40" fillId="13" borderId="92" xfId="0" applyFont="1" applyFill="1" applyBorder="1" applyAlignment="1">
      <alignment horizontal="center" wrapText="1"/>
    </xf>
    <xf numFmtId="0" fontId="40" fillId="13" borderId="98" xfId="0" applyFont="1" applyFill="1" applyBorder="1" applyAlignment="1">
      <alignment horizontal="center" wrapText="1"/>
    </xf>
    <xf numFmtId="0" fontId="24" fillId="6" borderId="2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/>
    </xf>
    <xf numFmtId="0" fontId="17" fillId="6" borderId="56" xfId="0" applyFont="1" applyFill="1" applyBorder="1" applyAlignment="1" applyProtection="1">
      <alignment horizontal="center"/>
    </xf>
    <xf numFmtId="0" fontId="17" fillId="6" borderId="0" xfId="0" applyFont="1" applyFill="1" applyAlignment="1" applyProtection="1">
      <alignment horizontal="center"/>
    </xf>
    <xf numFmtId="0" fontId="6" fillId="0" borderId="0" xfId="0" applyFont="1" applyAlignment="1" applyProtection="1">
      <alignment horizontal="center" wrapText="1"/>
    </xf>
  </cellXfs>
  <cellStyles count="21">
    <cellStyle name="DIA" xfId="1"/>
    <cellStyle name="ENCABEZ1" xfId="2"/>
    <cellStyle name="ENCABEZ2" xfId="3"/>
    <cellStyle name="FIJO" xfId="4"/>
    <cellStyle name="FINANCIERO" xfId="5"/>
    <cellStyle name="Millares" xfId="6" builtinId="3"/>
    <cellStyle name="Millares 2" xfId="17"/>
    <cellStyle name="Millares 3" xfId="7"/>
    <cellStyle name="Millares 3 2" xfId="18"/>
    <cellStyle name="Millares 6" xfId="8"/>
    <cellStyle name="Millares 6 2" xfId="19"/>
    <cellStyle name="MONETARIO" xfId="9"/>
    <cellStyle name="MONETARIO 2" xfId="20"/>
    <cellStyle name="Normal" xfId="0" builtinId="0"/>
    <cellStyle name="Normal 2" xfId="10"/>
    <cellStyle name="Normal_Actividad general_Actividad general" xfId="11"/>
    <cellStyle name="Normal_POBL REG 2009" xfId="12"/>
    <cellStyle name="Porcentaje" xfId="13" builtinId="5"/>
    <cellStyle name="Porcentaje 2" xfId="14"/>
    <cellStyle name="Porcentaje 3" xfId="15"/>
    <cellStyle name="Total 2" xfId="16"/>
  </cellStyles>
  <dxfs count="43"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b val="0"/>
        <i val="0"/>
        <condense val="0"/>
        <extend val="0"/>
        <color indexed="18"/>
      </font>
    </dxf>
    <dxf>
      <font>
        <condense val="0"/>
        <extend val="0"/>
        <color indexed="18"/>
      </font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</dxfs>
  <tableStyles count="0" defaultTableStyle="TableStyleMedium9" defaultPivotStyle="PivotStyleLight16"/>
  <colors>
    <mruColors>
      <color rgb="FF4399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os%20IAAPS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1&#176;%20Abril/Datos%20IAAPS%20Abril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3&#176;%20Septiembre/Datos%20IAAPS%20Enero%20-%20Septiembr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2&#176;%20Julio/Datos%20IAAPS%20Julio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DEN6.1"/>
      <sheetName val="NUM6.2"/>
      <sheetName val="NUM7"/>
      <sheetName val="DEN7"/>
      <sheetName val="NUM8"/>
      <sheetName val="NUM9"/>
      <sheetName val="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1">
        <row r="3">
          <cell r="G3" t="str">
            <v>Suma de Total</v>
          </cell>
          <cell r="H3" t="str">
            <v>Etiquetas de columna</v>
          </cell>
          <cell r="AB3" t="str">
            <v>Suma de Total</v>
          </cell>
          <cell r="AC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  <cell r="AB4" t="str">
            <v>Etiquetas de fila</v>
          </cell>
          <cell r="AC4">
            <v>1</v>
          </cell>
          <cell r="AD4">
            <v>2</v>
          </cell>
          <cell r="AE4">
            <v>3</v>
          </cell>
          <cell r="AF4">
            <v>4</v>
          </cell>
          <cell r="AG4">
            <v>5</v>
          </cell>
          <cell r="AH4">
            <v>6</v>
          </cell>
          <cell r="AI4">
            <v>7</v>
          </cell>
          <cell r="AJ4">
            <v>8</v>
          </cell>
          <cell r="AK4">
            <v>9</v>
          </cell>
          <cell r="AL4">
            <v>10</v>
          </cell>
          <cell r="AM4">
            <v>11</v>
          </cell>
          <cell r="AN4">
            <v>12</v>
          </cell>
          <cell r="AO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  <cell r="AB5" t="str">
            <v>04101-LA SERENA</v>
          </cell>
          <cell r="AC5">
            <v>1599</v>
          </cell>
          <cell r="AD5">
            <v>1553</v>
          </cell>
          <cell r="AE5">
            <v>1376</v>
          </cell>
          <cell r="AF5">
            <v>1505</v>
          </cell>
          <cell r="AG5">
            <v>1521</v>
          </cell>
          <cell r="AH5">
            <v>1397</v>
          </cell>
          <cell r="AI5">
            <v>1490</v>
          </cell>
          <cell r="AJ5">
            <v>1475</v>
          </cell>
          <cell r="AK5">
            <v>1109</v>
          </cell>
          <cell r="AL5">
            <v>1196</v>
          </cell>
          <cell r="AM5">
            <v>568</v>
          </cell>
          <cell r="AN5">
            <v>1725</v>
          </cell>
          <cell r="AO5">
            <v>16514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  <cell r="AB6" t="str">
            <v>105011-PRAIS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/>
          <cell r="AL6">
            <v>0</v>
          </cell>
          <cell r="AM6"/>
          <cell r="AN6">
            <v>0</v>
          </cell>
          <cell r="AO6">
            <v>0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  <cell r="AB7" t="str">
            <v>105100-HOSPITAL LA SERENA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  <cell r="AB8" t="str">
            <v>105300-CES. CARDENAL CARO</v>
          </cell>
          <cell r="AC8">
            <v>282</v>
          </cell>
          <cell r="AD8">
            <v>268</v>
          </cell>
          <cell r="AE8">
            <v>261</v>
          </cell>
          <cell r="AF8">
            <v>381</v>
          </cell>
          <cell r="AG8">
            <v>239</v>
          </cell>
          <cell r="AH8">
            <v>331</v>
          </cell>
          <cell r="AI8">
            <v>245</v>
          </cell>
          <cell r="AJ8">
            <v>242</v>
          </cell>
          <cell r="AK8">
            <v>231</v>
          </cell>
          <cell r="AL8">
            <v>231</v>
          </cell>
          <cell r="AM8">
            <v>74</v>
          </cell>
          <cell r="AN8">
            <v>427</v>
          </cell>
          <cell r="AO8">
            <v>3212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  <cell r="AB9" t="str">
            <v>105301-CES. LAS COMPAÑIAS</v>
          </cell>
          <cell r="AC9">
            <v>218</v>
          </cell>
          <cell r="AD9">
            <v>204</v>
          </cell>
          <cell r="AE9">
            <v>230</v>
          </cell>
          <cell r="AF9">
            <v>276</v>
          </cell>
          <cell r="AG9">
            <v>239</v>
          </cell>
          <cell r="AH9">
            <v>156</v>
          </cell>
          <cell r="AI9">
            <v>216</v>
          </cell>
          <cell r="AJ9">
            <v>205</v>
          </cell>
          <cell r="AK9">
            <v>153</v>
          </cell>
          <cell r="AL9">
            <v>160</v>
          </cell>
          <cell r="AM9">
            <v>97</v>
          </cell>
          <cell r="AN9">
            <v>210</v>
          </cell>
          <cell r="AO9">
            <v>2364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  <cell r="AB10" t="str">
            <v>105302-CES. PEDRO AGUIRRE C.</v>
          </cell>
          <cell r="AC10">
            <v>189</v>
          </cell>
          <cell r="AD10">
            <v>191</v>
          </cell>
          <cell r="AE10">
            <v>167</v>
          </cell>
          <cell r="AF10">
            <v>209</v>
          </cell>
          <cell r="AG10">
            <v>337</v>
          </cell>
          <cell r="AH10">
            <v>160</v>
          </cell>
          <cell r="AI10">
            <v>221</v>
          </cell>
          <cell r="AJ10">
            <v>190</v>
          </cell>
          <cell r="AK10">
            <v>147</v>
          </cell>
          <cell r="AL10">
            <v>180</v>
          </cell>
          <cell r="AM10">
            <v>55</v>
          </cell>
          <cell r="AN10">
            <v>350</v>
          </cell>
          <cell r="AO10">
            <v>2396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  <cell r="AB11" t="str">
            <v>105313-CES. SCHAFFHAUSER</v>
          </cell>
          <cell r="AC11">
            <v>302</v>
          </cell>
          <cell r="AD11">
            <v>269</v>
          </cell>
          <cell r="AE11">
            <v>265</v>
          </cell>
          <cell r="AF11">
            <v>160</v>
          </cell>
          <cell r="AG11">
            <v>209</v>
          </cell>
          <cell r="AH11">
            <v>215</v>
          </cell>
          <cell r="AI11">
            <v>270</v>
          </cell>
          <cell r="AJ11">
            <v>250</v>
          </cell>
          <cell r="AK11">
            <v>176</v>
          </cell>
          <cell r="AL11">
            <v>175</v>
          </cell>
          <cell r="AM11">
            <v>44</v>
          </cell>
          <cell r="AN11">
            <v>218</v>
          </cell>
          <cell r="AO11">
            <v>2553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  <cell r="AB12" t="str">
            <v>105319-CES. CARDENAL R.S.H.</v>
          </cell>
          <cell r="AC12">
            <v>233</v>
          </cell>
          <cell r="AD12">
            <v>159</v>
          </cell>
          <cell r="AE12">
            <v>160</v>
          </cell>
          <cell r="AF12">
            <v>214</v>
          </cell>
          <cell r="AG12">
            <v>206</v>
          </cell>
          <cell r="AH12">
            <v>182</v>
          </cell>
          <cell r="AI12">
            <v>193</v>
          </cell>
          <cell r="AJ12">
            <v>158</v>
          </cell>
          <cell r="AK12">
            <v>175</v>
          </cell>
          <cell r="AL12">
            <v>183</v>
          </cell>
          <cell r="AM12">
            <v>108</v>
          </cell>
          <cell r="AN12">
            <v>203</v>
          </cell>
          <cell r="AO12">
            <v>2174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  <cell r="AB13" t="str">
            <v>105325-CESFAM JUAN PABLO II</v>
          </cell>
          <cell r="AC13">
            <v>292</v>
          </cell>
          <cell r="AD13">
            <v>351</v>
          </cell>
          <cell r="AE13">
            <v>206</v>
          </cell>
          <cell r="AF13">
            <v>195</v>
          </cell>
          <cell r="AG13">
            <v>220</v>
          </cell>
          <cell r="AH13">
            <v>265</v>
          </cell>
          <cell r="AI13">
            <v>292</v>
          </cell>
          <cell r="AJ13">
            <v>291</v>
          </cell>
          <cell r="AK13">
            <v>166</v>
          </cell>
          <cell r="AL13">
            <v>175</v>
          </cell>
          <cell r="AM13">
            <v>175</v>
          </cell>
          <cell r="AN13">
            <v>259</v>
          </cell>
          <cell r="AO13">
            <v>2887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  <cell r="AB14" t="str">
            <v xml:space="preserve">105400-P.S.R. ALGARROBITO            </v>
          </cell>
          <cell r="AC14">
            <v>27</v>
          </cell>
          <cell r="AD14">
            <v>20</v>
          </cell>
          <cell r="AE14">
            <v>20</v>
          </cell>
          <cell r="AF14">
            <v>30</v>
          </cell>
          <cell r="AG14">
            <v>13</v>
          </cell>
          <cell r="AH14">
            <v>32</v>
          </cell>
          <cell r="AI14">
            <v>16</v>
          </cell>
          <cell r="AJ14">
            <v>37</v>
          </cell>
          <cell r="AK14">
            <v>13</v>
          </cell>
          <cell r="AL14">
            <v>16</v>
          </cell>
          <cell r="AM14">
            <v>6</v>
          </cell>
          <cell r="AN14"/>
          <cell r="AO14">
            <v>230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  <cell r="AB15" t="str">
            <v>105401-P.S.R. LAS ROJAS</v>
          </cell>
          <cell r="AC15">
            <v>10</v>
          </cell>
          <cell r="AD15">
            <v>3</v>
          </cell>
          <cell r="AE15">
            <v>5</v>
          </cell>
          <cell r="AF15">
            <v>7</v>
          </cell>
          <cell r="AG15">
            <v>2</v>
          </cell>
          <cell r="AH15">
            <v>4</v>
          </cell>
          <cell r="AI15"/>
          <cell r="AJ15">
            <v>8</v>
          </cell>
          <cell r="AK15">
            <v>3</v>
          </cell>
          <cell r="AL15">
            <v>7</v>
          </cell>
          <cell r="AM15"/>
          <cell r="AN15"/>
          <cell r="AO15">
            <v>49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  <cell r="AB16" t="str">
            <v>105402-P.S.R. EL ROMERO</v>
          </cell>
          <cell r="AC16">
            <v>5</v>
          </cell>
          <cell r="AD16">
            <v>2</v>
          </cell>
          <cell r="AE16">
            <v>8</v>
          </cell>
          <cell r="AF16">
            <v>3</v>
          </cell>
          <cell r="AG16">
            <v>1</v>
          </cell>
          <cell r="AH16">
            <v>8</v>
          </cell>
          <cell r="AI16">
            <v>1</v>
          </cell>
          <cell r="AJ16">
            <v>5</v>
          </cell>
          <cell r="AK16">
            <v>2</v>
          </cell>
          <cell r="AL16">
            <v>4</v>
          </cell>
          <cell r="AM16"/>
          <cell r="AN16"/>
          <cell r="AO16">
            <v>39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  <cell r="AB17" t="str">
            <v>105499-P.S.R. LAMBERT</v>
          </cell>
          <cell r="AC17">
            <v>6</v>
          </cell>
          <cell r="AD17">
            <v>4</v>
          </cell>
          <cell r="AE17">
            <v>1</v>
          </cell>
          <cell r="AF17">
            <v>4</v>
          </cell>
          <cell r="AG17">
            <v>5</v>
          </cell>
          <cell r="AH17">
            <v>15</v>
          </cell>
          <cell r="AI17">
            <v>1</v>
          </cell>
          <cell r="AJ17">
            <v>3</v>
          </cell>
          <cell r="AK17">
            <v>3</v>
          </cell>
          <cell r="AL17"/>
          <cell r="AM17"/>
          <cell r="AN17"/>
          <cell r="AO17">
            <v>42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  <cell r="AB18" t="str">
            <v>105700-CECOF VILLA EL INDIO</v>
          </cell>
          <cell r="AC18">
            <v>20</v>
          </cell>
          <cell r="AD18">
            <v>49</v>
          </cell>
          <cell r="AE18">
            <v>19</v>
          </cell>
          <cell r="AF18">
            <v>7</v>
          </cell>
          <cell r="AG18">
            <v>4</v>
          </cell>
          <cell r="AH18">
            <v>3</v>
          </cell>
          <cell r="AI18">
            <v>4</v>
          </cell>
          <cell r="AJ18">
            <v>16</v>
          </cell>
          <cell r="AK18">
            <v>7</v>
          </cell>
          <cell r="AL18">
            <v>23</v>
          </cell>
          <cell r="AM18"/>
          <cell r="AN18">
            <v>7</v>
          </cell>
          <cell r="AO18">
            <v>159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  <cell r="AB19" t="str">
            <v>105701-CECOF VILLA ALEMANIA</v>
          </cell>
          <cell r="AC19"/>
          <cell r="AD19"/>
          <cell r="AE19"/>
          <cell r="AF19">
            <v>6</v>
          </cell>
          <cell r="AG19">
            <v>12</v>
          </cell>
          <cell r="AH19">
            <v>9</v>
          </cell>
          <cell r="AI19">
            <v>1</v>
          </cell>
          <cell r="AJ19">
            <v>47</v>
          </cell>
          <cell r="AK19"/>
          <cell r="AL19">
            <v>15</v>
          </cell>
          <cell r="AM19"/>
          <cell r="AN19"/>
          <cell r="AO19">
            <v>90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  <cell r="AB20" t="str">
            <v>105702-CECOF VILLA LAMBERT</v>
          </cell>
          <cell r="AC20">
            <v>14</v>
          </cell>
          <cell r="AD20">
            <v>19</v>
          </cell>
          <cell r="AE20">
            <v>18</v>
          </cell>
          <cell r="AF20">
            <v>13</v>
          </cell>
          <cell r="AG20">
            <v>10</v>
          </cell>
          <cell r="AH20">
            <v>8</v>
          </cell>
          <cell r="AI20">
            <v>9</v>
          </cell>
          <cell r="AJ20">
            <v>11</v>
          </cell>
          <cell r="AK20">
            <v>15</v>
          </cell>
          <cell r="AL20">
            <v>17</v>
          </cell>
          <cell r="AM20">
            <v>4</v>
          </cell>
          <cell r="AN20">
            <v>23</v>
          </cell>
          <cell r="AO20">
            <v>161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  <cell r="AB21" t="str">
            <v>200402-CECOF ARCOS DE PINAMAR</v>
          </cell>
          <cell r="AC21">
            <v>1</v>
          </cell>
          <cell r="AD21">
            <v>14</v>
          </cell>
          <cell r="AE21">
            <v>16</v>
          </cell>
          <cell r="AF21"/>
          <cell r="AG21">
            <v>24</v>
          </cell>
          <cell r="AH21">
            <v>9</v>
          </cell>
          <cell r="AI21">
            <v>21</v>
          </cell>
          <cell r="AJ21">
            <v>12</v>
          </cell>
          <cell r="AK21">
            <v>18</v>
          </cell>
          <cell r="AL21">
            <v>10</v>
          </cell>
          <cell r="AM21">
            <v>5</v>
          </cell>
          <cell r="AN21">
            <v>28</v>
          </cell>
          <cell r="AO21">
            <v>158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  <cell r="AB22" t="str">
            <v>04102-COQUIMBO</v>
          </cell>
          <cell r="AC22">
            <v>1692</v>
          </cell>
          <cell r="AD22">
            <v>1892</v>
          </cell>
          <cell r="AE22">
            <v>1574</v>
          </cell>
          <cell r="AF22">
            <v>1802</v>
          </cell>
          <cell r="AG22">
            <v>1645</v>
          </cell>
          <cell r="AH22">
            <v>1633</v>
          </cell>
          <cell r="AI22">
            <v>1753</v>
          </cell>
          <cell r="AJ22">
            <v>1646</v>
          </cell>
          <cell r="AK22">
            <v>1372</v>
          </cell>
          <cell r="AL22">
            <v>1222</v>
          </cell>
          <cell r="AM22">
            <v>119</v>
          </cell>
          <cell r="AN22">
            <v>939</v>
          </cell>
          <cell r="AO22">
            <v>17289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  <cell r="AB23" t="str">
            <v>105101-HOSPITAL COQUIMBO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  <cell r="AB24" t="str">
            <v>105303-CES. SAN JUAN</v>
          </cell>
          <cell r="AC24">
            <v>235</v>
          </cell>
          <cell r="AD24">
            <v>206</v>
          </cell>
          <cell r="AE24">
            <v>238</v>
          </cell>
          <cell r="AF24">
            <v>225</v>
          </cell>
          <cell r="AG24">
            <v>174</v>
          </cell>
          <cell r="AH24">
            <v>210</v>
          </cell>
          <cell r="AI24">
            <v>185</v>
          </cell>
          <cell r="AJ24">
            <v>168</v>
          </cell>
          <cell r="AK24">
            <v>160</v>
          </cell>
          <cell r="AL24">
            <v>179</v>
          </cell>
          <cell r="AM24">
            <v>12</v>
          </cell>
          <cell r="AN24">
            <v>140</v>
          </cell>
          <cell r="AO24">
            <v>2132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  <cell r="AB25" t="str">
            <v>105304-CES. SANTA CECILIA</v>
          </cell>
          <cell r="AC25">
            <v>344</v>
          </cell>
          <cell r="AD25">
            <v>424</v>
          </cell>
          <cell r="AE25">
            <v>275</v>
          </cell>
          <cell r="AF25">
            <v>296</v>
          </cell>
          <cell r="AG25">
            <v>296</v>
          </cell>
          <cell r="AH25">
            <v>347</v>
          </cell>
          <cell r="AI25">
            <v>348</v>
          </cell>
          <cell r="AJ25">
            <v>354</v>
          </cell>
          <cell r="AK25">
            <v>251</v>
          </cell>
          <cell r="AL25">
            <v>252</v>
          </cell>
          <cell r="AM25">
            <v>11</v>
          </cell>
          <cell r="AN25">
            <v>149</v>
          </cell>
          <cell r="AO25">
            <v>3347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  <cell r="AB26" t="str">
            <v>105305-CES. TIERRAS BLANCAS</v>
          </cell>
          <cell r="AC26">
            <v>492</v>
          </cell>
          <cell r="AD26">
            <v>443</v>
          </cell>
          <cell r="AE26">
            <v>425</v>
          </cell>
          <cell r="AF26">
            <v>435</v>
          </cell>
          <cell r="AG26">
            <v>447</v>
          </cell>
          <cell r="AH26">
            <v>363</v>
          </cell>
          <cell r="AI26">
            <v>463</v>
          </cell>
          <cell r="AJ26">
            <v>360</v>
          </cell>
          <cell r="AK26">
            <v>393</v>
          </cell>
          <cell r="AL26">
            <v>275</v>
          </cell>
          <cell r="AM26">
            <v>42</v>
          </cell>
          <cell r="AN26">
            <v>230</v>
          </cell>
          <cell r="AO26">
            <v>4368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  <cell r="AB27" t="str">
            <v>105321-CES. RURAL  TONGOY</v>
          </cell>
          <cell r="AC27">
            <v>41</v>
          </cell>
          <cell r="AD27">
            <v>45</v>
          </cell>
          <cell r="AE27">
            <v>66</v>
          </cell>
          <cell r="AF27">
            <v>171</v>
          </cell>
          <cell r="AG27">
            <v>74</v>
          </cell>
          <cell r="AH27">
            <v>38</v>
          </cell>
          <cell r="AI27"/>
          <cell r="AJ27">
            <v>64</v>
          </cell>
          <cell r="AK27">
            <v>42</v>
          </cell>
          <cell r="AL27">
            <v>43</v>
          </cell>
          <cell r="AM27">
            <v>2</v>
          </cell>
          <cell r="AN27">
            <v>50</v>
          </cell>
          <cell r="AO27">
            <v>636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  <cell r="AB28" t="str">
            <v>105323-CES. DR. SERGIO AGUILAR</v>
          </cell>
          <cell r="AC28">
            <v>308</v>
          </cell>
          <cell r="AD28">
            <v>501</v>
          </cell>
          <cell r="AE28">
            <v>280</v>
          </cell>
          <cell r="AF28">
            <v>376</v>
          </cell>
          <cell r="AG28">
            <v>342</v>
          </cell>
          <cell r="AH28">
            <v>309</v>
          </cell>
          <cell r="AI28">
            <v>328</v>
          </cell>
          <cell r="AJ28">
            <v>373</v>
          </cell>
          <cell r="AK28">
            <v>270</v>
          </cell>
          <cell r="AL28">
            <v>211</v>
          </cell>
          <cell r="AM28">
            <v>21</v>
          </cell>
          <cell r="AN28">
            <v>182</v>
          </cell>
          <cell r="AO28">
            <v>3501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  <cell r="AB29" t="str">
            <v>105405-P.S.R. GUANAQUEROS</v>
          </cell>
          <cell r="AC29">
            <v>16</v>
          </cell>
          <cell r="AD29">
            <v>19</v>
          </cell>
          <cell r="AE29">
            <v>16</v>
          </cell>
          <cell r="AF29">
            <v>18</v>
          </cell>
          <cell r="AG29">
            <v>17</v>
          </cell>
          <cell r="AH29">
            <v>22</v>
          </cell>
          <cell r="AI29">
            <v>103</v>
          </cell>
          <cell r="AJ29">
            <v>19</v>
          </cell>
          <cell r="AK29">
            <v>8</v>
          </cell>
          <cell r="AL29">
            <v>4</v>
          </cell>
          <cell r="AM29">
            <v>2</v>
          </cell>
          <cell r="AN29">
            <v>8</v>
          </cell>
          <cell r="AO29">
            <v>252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  <cell r="AB30" t="str">
            <v>105407-P.S.R. TAMBILLOS</v>
          </cell>
          <cell r="AC30">
            <v>10</v>
          </cell>
          <cell r="AD30">
            <v>13</v>
          </cell>
          <cell r="AE30">
            <v>13</v>
          </cell>
          <cell r="AF30">
            <v>12</v>
          </cell>
          <cell r="AG30">
            <v>2</v>
          </cell>
          <cell r="AH30">
            <v>4</v>
          </cell>
          <cell r="AI30">
            <v>4</v>
          </cell>
          <cell r="AJ30">
            <v>7</v>
          </cell>
          <cell r="AK30"/>
          <cell r="AL30">
            <v>14</v>
          </cell>
          <cell r="AM30"/>
          <cell r="AN30">
            <v>3</v>
          </cell>
          <cell r="AO30">
            <v>82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  <cell r="AB31" t="str">
            <v>105600-COSAM Tierras Blancas (CESAM)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/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  <cell r="AB32" t="str">
            <v>105705-CECOF EL ALBA</v>
          </cell>
          <cell r="AC32">
            <v>10</v>
          </cell>
          <cell r="AD32">
            <v>35</v>
          </cell>
          <cell r="AE32">
            <v>16</v>
          </cell>
          <cell r="AF32">
            <v>14</v>
          </cell>
          <cell r="AG32">
            <v>30</v>
          </cell>
          <cell r="AH32">
            <v>34</v>
          </cell>
          <cell r="AI32">
            <v>24</v>
          </cell>
          <cell r="AJ32">
            <v>27</v>
          </cell>
          <cell r="AK32">
            <v>14</v>
          </cell>
          <cell r="AL32">
            <v>17</v>
          </cell>
          <cell r="AM32">
            <v>2</v>
          </cell>
          <cell r="AN32"/>
          <cell r="AO32">
            <v>223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  <cell r="AB33" t="str">
            <v>200273-CECOF PUNTA MIRA</v>
          </cell>
          <cell r="AC33">
            <v>14</v>
          </cell>
          <cell r="AD33">
            <v>25</v>
          </cell>
          <cell r="AE33">
            <v>57</v>
          </cell>
          <cell r="AF33">
            <v>22</v>
          </cell>
          <cell r="AG33">
            <v>24</v>
          </cell>
          <cell r="AH33">
            <v>23</v>
          </cell>
          <cell r="AI33">
            <v>43</v>
          </cell>
          <cell r="AJ33">
            <v>28</v>
          </cell>
          <cell r="AK33">
            <v>23</v>
          </cell>
          <cell r="AL33">
            <v>5</v>
          </cell>
          <cell r="AM33"/>
          <cell r="AN33">
            <v>9</v>
          </cell>
          <cell r="AO33">
            <v>273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  <cell r="AB34" t="str">
            <v>200494-CESFAM EL SAUCE</v>
          </cell>
          <cell r="AC34">
            <v>104</v>
          </cell>
          <cell r="AD34">
            <v>115</v>
          </cell>
          <cell r="AE34">
            <v>85</v>
          </cell>
          <cell r="AF34">
            <v>97</v>
          </cell>
          <cell r="AG34">
            <v>128</v>
          </cell>
          <cell r="AH34">
            <v>141</v>
          </cell>
          <cell r="AI34">
            <v>140</v>
          </cell>
          <cell r="AJ34">
            <v>112</v>
          </cell>
          <cell r="AK34">
            <v>117</v>
          </cell>
          <cell r="AL34">
            <v>90</v>
          </cell>
          <cell r="AM34">
            <v>17</v>
          </cell>
          <cell r="AN34">
            <v>69</v>
          </cell>
          <cell r="AO34">
            <v>1215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  <cell r="AB35" t="str">
            <v>200499-CESFAM PAN DE AZÚCAR</v>
          </cell>
          <cell r="AC35">
            <v>118</v>
          </cell>
          <cell r="AD35">
            <v>66</v>
          </cell>
          <cell r="AE35">
            <v>103</v>
          </cell>
          <cell r="AF35">
            <v>136</v>
          </cell>
          <cell r="AG35">
            <v>111</v>
          </cell>
          <cell r="AH35">
            <v>142</v>
          </cell>
          <cell r="AI35">
            <v>115</v>
          </cell>
          <cell r="AJ35">
            <v>134</v>
          </cell>
          <cell r="AK35">
            <v>94</v>
          </cell>
          <cell r="AL35">
            <v>132</v>
          </cell>
          <cell r="AM35">
            <v>10</v>
          </cell>
          <cell r="AN35">
            <v>58</v>
          </cell>
          <cell r="AO35">
            <v>1219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  <cell r="AB36" t="str">
            <v>200607-CESFAM LILA CORTES</v>
          </cell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>
            <v>41</v>
          </cell>
          <cell r="AO36">
            <v>41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  <cell r="AB37" t="str">
            <v>04103-ANDACOLLO</v>
          </cell>
          <cell r="AC37">
            <v>103</v>
          </cell>
          <cell r="AD37">
            <v>88</v>
          </cell>
          <cell r="AE37">
            <v>92</v>
          </cell>
          <cell r="AF37">
            <v>58</v>
          </cell>
          <cell r="AG37">
            <v>80</v>
          </cell>
          <cell r="AH37">
            <v>74</v>
          </cell>
          <cell r="AI37">
            <v>79</v>
          </cell>
          <cell r="AJ37">
            <v>117</v>
          </cell>
          <cell r="AK37">
            <v>67</v>
          </cell>
          <cell r="AL37">
            <v>203</v>
          </cell>
          <cell r="AM37">
            <v>83</v>
          </cell>
          <cell r="AN37">
            <v>69</v>
          </cell>
          <cell r="AO37">
            <v>1113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  <cell r="AB38" t="str">
            <v>105106-HOSPITAL ANDACOLLO</v>
          </cell>
          <cell r="AC38">
            <v>103</v>
          </cell>
          <cell r="AD38">
            <v>88</v>
          </cell>
          <cell r="AE38">
            <v>92</v>
          </cell>
          <cell r="AF38">
            <v>58</v>
          </cell>
          <cell r="AG38">
            <v>80</v>
          </cell>
          <cell r="AH38">
            <v>74</v>
          </cell>
          <cell r="AI38">
            <v>79</v>
          </cell>
          <cell r="AJ38">
            <v>117</v>
          </cell>
          <cell r="AK38">
            <v>67</v>
          </cell>
          <cell r="AL38">
            <v>203</v>
          </cell>
          <cell r="AM38">
            <v>83</v>
          </cell>
          <cell r="AN38">
            <v>69</v>
          </cell>
          <cell r="AO38">
            <v>1113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  <cell r="AB39" t="str">
            <v>04104-LA HIGUERA</v>
          </cell>
          <cell r="AC39"/>
          <cell r="AD39"/>
          <cell r="AE39">
            <v>29</v>
          </cell>
          <cell r="AF39"/>
          <cell r="AG39"/>
          <cell r="AH39">
            <v>25</v>
          </cell>
          <cell r="AI39">
            <v>46</v>
          </cell>
          <cell r="AJ39">
            <v>18</v>
          </cell>
          <cell r="AK39">
            <v>25</v>
          </cell>
          <cell r="AL39"/>
          <cell r="AM39">
            <v>13</v>
          </cell>
          <cell r="AN39">
            <v>39</v>
          </cell>
          <cell r="AO39">
            <v>195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  <cell r="AB40" t="str">
            <v>105314-CES. LA HIGUERA</v>
          </cell>
          <cell r="AC40"/>
          <cell r="AD40"/>
          <cell r="AE40">
            <v>29</v>
          </cell>
          <cell r="AF40"/>
          <cell r="AG40"/>
          <cell r="AH40">
            <v>25</v>
          </cell>
          <cell r="AI40">
            <v>46</v>
          </cell>
          <cell r="AJ40">
            <v>18</v>
          </cell>
          <cell r="AK40">
            <v>25</v>
          </cell>
          <cell r="AL40"/>
          <cell r="AM40">
            <v>13</v>
          </cell>
          <cell r="AN40">
            <v>39</v>
          </cell>
          <cell r="AO40">
            <v>195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  <cell r="AB41" t="str">
            <v>04105-PAIHUANO</v>
          </cell>
          <cell r="AC41">
            <v>112</v>
          </cell>
          <cell r="AD41">
            <v>96</v>
          </cell>
          <cell r="AE41">
            <v>52</v>
          </cell>
          <cell r="AF41">
            <v>36</v>
          </cell>
          <cell r="AG41">
            <v>49</v>
          </cell>
          <cell r="AH41">
            <v>41</v>
          </cell>
          <cell r="AI41">
            <v>44</v>
          </cell>
          <cell r="AJ41"/>
          <cell r="AK41">
            <v>76</v>
          </cell>
          <cell r="AL41">
            <v>71</v>
          </cell>
          <cell r="AM41">
            <v>27</v>
          </cell>
          <cell r="AN41">
            <v>49</v>
          </cell>
          <cell r="AO41">
            <v>653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  <cell r="AB42" t="str">
            <v>105306-CES. PAIHUANO</v>
          </cell>
          <cell r="AC42">
            <v>112</v>
          </cell>
          <cell r="AD42">
            <v>96</v>
          </cell>
          <cell r="AE42">
            <v>52</v>
          </cell>
          <cell r="AF42">
            <v>36</v>
          </cell>
          <cell r="AG42">
            <v>49</v>
          </cell>
          <cell r="AH42">
            <v>41</v>
          </cell>
          <cell r="AI42">
            <v>44</v>
          </cell>
          <cell r="AJ42"/>
          <cell r="AK42">
            <v>76</v>
          </cell>
          <cell r="AL42">
            <v>71</v>
          </cell>
          <cell r="AM42">
            <v>27</v>
          </cell>
          <cell r="AN42">
            <v>49</v>
          </cell>
          <cell r="AO42">
            <v>653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  <cell r="AB43" t="str">
            <v>04106-VICUÑA</v>
          </cell>
          <cell r="AC43">
            <v>190</v>
          </cell>
          <cell r="AD43">
            <v>151</v>
          </cell>
          <cell r="AE43">
            <v>191</v>
          </cell>
          <cell r="AF43">
            <v>128</v>
          </cell>
          <cell r="AG43">
            <v>198</v>
          </cell>
          <cell r="AH43">
            <v>175</v>
          </cell>
          <cell r="AI43">
            <v>299</v>
          </cell>
          <cell r="AJ43">
            <v>289</v>
          </cell>
          <cell r="AK43">
            <v>246</v>
          </cell>
          <cell r="AL43">
            <v>245</v>
          </cell>
          <cell r="AM43">
            <v>160</v>
          </cell>
          <cell r="AN43">
            <v>204</v>
          </cell>
          <cell r="AO43">
            <v>2476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  <cell r="AB44" t="str">
            <v>105107-HOSPITAL VICUÑA</v>
          </cell>
          <cell r="AC44">
            <v>116</v>
          </cell>
          <cell r="AD44">
            <v>70</v>
          </cell>
          <cell r="AE44">
            <v>79</v>
          </cell>
          <cell r="AF44">
            <v>77</v>
          </cell>
          <cell r="AG44">
            <v>122</v>
          </cell>
          <cell r="AH44">
            <v>117</v>
          </cell>
          <cell r="AI44">
            <v>213</v>
          </cell>
          <cell r="AJ44">
            <v>201</v>
          </cell>
          <cell r="AK44">
            <v>156</v>
          </cell>
          <cell r="AL44">
            <v>150</v>
          </cell>
          <cell r="AM44">
            <v>141</v>
          </cell>
          <cell r="AN44">
            <v>113</v>
          </cell>
          <cell r="AO44">
            <v>1555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  <cell r="AB45" t="str">
            <v>105467-P.S.R. DIAGUITAS</v>
          </cell>
          <cell r="AC45">
            <v>3</v>
          </cell>
          <cell r="AD45">
            <v>5</v>
          </cell>
          <cell r="AE45">
            <v>9</v>
          </cell>
          <cell r="AF45"/>
          <cell r="AG45">
            <v>16</v>
          </cell>
          <cell r="AH45">
            <v>2</v>
          </cell>
          <cell r="AI45"/>
          <cell r="AJ45">
            <v>3</v>
          </cell>
          <cell r="AK45">
            <v>12</v>
          </cell>
          <cell r="AL45">
            <v>4</v>
          </cell>
          <cell r="AM45"/>
          <cell r="AN45">
            <v>7</v>
          </cell>
          <cell r="AO45">
            <v>61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  <cell r="AB46" t="str">
            <v>105468-P.S.R. EL MOLLE</v>
          </cell>
          <cell r="AC46">
            <v>10</v>
          </cell>
          <cell r="AD46">
            <v>6</v>
          </cell>
          <cell r="AE46">
            <v>9</v>
          </cell>
          <cell r="AF46">
            <v>3</v>
          </cell>
          <cell r="AG46">
            <v>1</v>
          </cell>
          <cell r="AH46">
            <v>11</v>
          </cell>
          <cell r="AI46">
            <v>9</v>
          </cell>
          <cell r="AJ46">
            <v>9</v>
          </cell>
          <cell r="AK46">
            <v>4</v>
          </cell>
          <cell r="AL46">
            <v>7</v>
          </cell>
          <cell r="AM46">
            <v>6</v>
          </cell>
          <cell r="AN46">
            <v>4</v>
          </cell>
          <cell r="AO46">
            <v>79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  <cell r="AB47" t="str">
            <v>105469-P.S.R. EL TAMBO</v>
          </cell>
          <cell r="AC47">
            <v>13</v>
          </cell>
          <cell r="AD47">
            <v>16</v>
          </cell>
          <cell r="AE47">
            <v>23</v>
          </cell>
          <cell r="AF47">
            <v>6</v>
          </cell>
          <cell r="AG47">
            <v>4</v>
          </cell>
          <cell r="AH47">
            <v>12</v>
          </cell>
          <cell r="AI47">
            <v>24</v>
          </cell>
          <cell r="AJ47">
            <v>11</v>
          </cell>
          <cell r="AK47">
            <v>5</v>
          </cell>
          <cell r="AL47">
            <v>6</v>
          </cell>
          <cell r="AM47">
            <v>9</v>
          </cell>
          <cell r="AN47">
            <v>10</v>
          </cell>
          <cell r="AO47">
            <v>139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  <cell r="AB48" t="str">
            <v>105470-P.S.R. HUANTA</v>
          </cell>
          <cell r="AC48">
            <v>1</v>
          </cell>
          <cell r="AD48"/>
          <cell r="AE48"/>
          <cell r="AF48"/>
          <cell r="AG48">
            <v>3</v>
          </cell>
          <cell r="AH48">
            <v>1</v>
          </cell>
          <cell r="AI48">
            <v>1</v>
          </cell>
          <cell r="AJ48"/>
          <cell r="AK48">
            <v>1</v>
          </cell>
          <cell r="AL48"/>
          <cell r="AM48"/>
          <cell r="AN48"/>
          <cell r="AO48">
            <v>7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  <cell r="AB49" t="str">
            <v>105471-P.S.R. PERALILLO</v>
          </cell>
          <cell r="AC49">
            <v>13</v>
          </cell>
          <cell r="AD49">
            <v>14</v>
          </cell>
          <cell r="AE49">
            <v>11</v>
          </cell>
          <cell r="AF49">
            <v>19</v>
          </cell>
          <cell r="AG49">
            <v>5</v>
          </cell>
          <cell r="AH49">
            <v>10</v>
          </cell>
          <cell r="AI49">
            <v>5</v>
          </cell>
          <cell r="AJ49">
            <v>4</v>
          </cell>
          <cell r="AK49">
            <v>11</v>
          </cell>
          <cell r="AL49">
            <v>8</v>
          </cell>
          <cell r="AM49">
            <v>1</v>
          </cell>
          <cell r="AN49"/>
          <cell r="AO49">
            <v>101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  <cell r="AB50" t="str">
            <v>105472-P.S.R. RIVADAVIA</v>
          </cell>
          <cell r="AC50"/>
          <cell r="AD50">
            <v>1</v>
          </cell>
          <cell r="AE50">
            <v>5</v>
          </cell>
          <cell r="AF50"/>
          <cell r="AG50">
            <v>11</v>
          </cell>
          <cell r="AH50"/>
          <cell r="AI50">
            <v>2</v>
          </cell>
          <cell r="AJ50">
            <v>2</v>
          </cell>
          <cell r="AK50">
            <v>2</v>
          </cell>
          <cell r="AL50">
            <v>1</v>
          </cell>
          <cell r="AM50">
            <v>2</v>
          </cell>
          <cell r="AN50">
            <v>7</v>
          </cell>
          <cell r="AO50">
            <v>33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  <cell r="AB51" t="str">
            <v>105473-P.S.R. TALCUNA</v>
          </cell>
          <cell r="AC51">
            <v>6</v>
          </cell>
          <cell r="AD51">
            <v>11</v>
          </cell>
          <cell r="AE51">
            <v>7</v>
          </cell>
          <cell r="AF51">
            <v>2</v>
          </cell>
          <cell r="AG51">
            <v>4</v>
          </cell>
          <cell r="AH51">
            <v>9</v>
          </cell>
          <cell r="AI51">
            <v>17</v>
          </cell>
          <cell r="AJ51">
            <v>16</v>
          </cell>
          <cell r="AK51">
            <v>10</v>
          </cell>
          <cell r="AL51">
            <v>9</v>
          </cell>
          <cell r="AM51"/>
          <cell r="AN51">
            <v>9</v>
          </cell>
          <cell r="AO51">
            <v>100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  <cell r="AB52" t="str">
            <v>105474-P.S.R. CHAPILCA</v>
          </cell>
          <cell r="AC52">
            <v>1</v>
          </cell>
          <cell r="AD52">
            <v>3</v>
          </cell>
          <cell r="AE52"/>
          <cell r="AF52"/>
          <cell r="AG52"/>
          <cell r="AH52">
            <v>2</v>
          </cell>
          <cell r="AI52"/>
          <cell r="AJ52">
            <v>2</v>
          </cell>
          <cell r="AK52"/>
          <cell r="AL52">
            <v>1</v>
          </cell>
          <cell r="AM52"/>
          <cell r="AN52">
            <v>2</v>
          </cell>
          <cell r="AO52">
            <v>11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  <cell r="AB53" t="str">
            <v>105509-P.S.R. GUALLIGUAICA</v>
          </cell>
          <cell r="AC53">
            <v>2</v>
          </cell>
          <cell r="AD53">
            <v>7</v>
          </cell>
          <cell r="AE53">
            <v>2</v>
          </cell>
          <cell r="AF53"/>
          <cell r="AG53">
            <v>2</v>
          </cell>
          <cell r="AH53">
            <v>2</v>
          </cell>
          <cell r="AI53">
            <v>2</v>
          </cell>
          <cell r="AJ53">
            <v>3</v>
          </cell>
          <cell r="AK53">
            <v>3</v>
          </cell>
          <cell r="AL53">
            <v>3</v>
          </cell>
          <cell r="AM53">
            <v>1</v>
          </cell>
          <cell r="AN53">
            <v>2</v>
          </cell>
          <cell r="AO53">
            <v>29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  <cell r="AB54" t="str">
            <v>200538-CESFAM SAN ISIDRO CALINGASTA</v>
          </cell>
          <cell r="AC54">
            <v>25</v>
          </cell>
          <cell r="AD54">
            <v>18</v>
          </cell>
          <cell r="AE54">
            <v>46</v>
          </cell>
          <cell r="AF54">
            <v>21</v>
          </cell>
          <cell r="AG54">
            <v>30</v>
          </cell>
          <cell r="AH54">
            <v>9</v>
          </cell>
          <cell r="AI54">
            <v>26</v>
          </cell>
          <cell r="AJ54">
            <v>38</v>
          </cell>
          <cell r="AK54">
            <v>42</v>
          </cell>
          <cell r="AL54">
            <v>56</v>
          </cell>
          <cell r="AM54"/>
          <cell r="AN54">
            <v>50</v>
          </cell>
          <cell r="AO54">
            <v>361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  <cell r="AB55" t="str">
            <v>04201-ILLAPEL</v>
          </cell>
          <cell r="AC55">
            <v>380</v>
          </cell>
          <cell r="AD55">
            <v>314</v>
          </cell>
          <cell r="AE55">
            <v>364</v>
          </cell>
          <cell r="AF55">
            <v>367</v>
          </cell>
          <cell r="AG55">
            <v>268</v>
          </cell>
          <cell r="AH55">
            <v>265</v>
          </cell>
          <cell r="AI55">
            <v>291</v>
          </cell>
          <cell r="AJ55">
            <v>299</v>
          </cell>
          <cell r="AK55">
            <v>254</v>
          </cell>
          <cell r="AL55">
            <v>307</v>
          </cell>
          <cell r="AM55">
            <v>217</v>
          </cell>
          <cell r="AN55">
            <v>405</v>
          </cell>
          <cell r="AO55">
            <v>3731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  <cell r="AB56" t="str">
            <v>105103-HOSPITAL ILLAPEL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  <cell r="AB57" t="str">
            <v>105326-CESFAM SAN RAFAEL</v>
          </cell>
          <cell r="AC57">
            <v>119</v>
          </cell>
          <cell r="AD57">
            <v>86</v>
          </cell>
          <cell r="AE57">
            <v>115</v>
          </cell>
          <cell r="AF57">
            <v>104</v>
          </cell>
          <cell r="AG57">
            <v>73</v>
          </cell>
          <cell r="AH57">
            <v>62</v>
          </cell>
          <cell r="AI57">
            <v>68</v>
          </cell>
          <cell r="AJ57">
            <v>98</v>
          </cell>
          <cell r="AK57">
            <v>50</v>
          </cell>
          <cell r="AL57">
            <v>76</v>
          </cell>
          <cell r="AM57">
            <v>48</v>
          </cell>
          <cell r="AN57">
            <v>49</v>
          </cell>
          <cell r="AO57">
            <v>948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  <cell r="AB58" t="str">
            <v xml:space="preserve">105443-P.S.R. CARCAMO                   </v>
          </cell>
          <cell r="AC58"/>
          <cell r="AD58"/>
          <cell r="AE58">
            <v>4</v>
          </cell>
          <cell r="AF58">
            <v>11</v>
          </cell>
          <cell r="AG58">
            <v>12</v>
          </cell>
          <cell r="AH58">
            <v>14</v>
          </cell>
          <cell r="AI58">
            <v>14</v>
          </cell>
          <cell r="AJ58">
            <v>9</v>
          </cell>
          <cell r="AK58">
            <v>7</v>
          </cell>
          <cell r="AL58">
            <v>6</v>
          </cell>
          <cell r="AM58">
            <v>4</v>
          </cell>
          <cell r="AN58">
            <v>17</v>
          </cell>
          <cell r="AO58">
            <v>98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  <cell r="AB59" t="str">
            <v>105444-P.S.R. HUINTIL</v>
          </cell>
          <cell r="AC59"/>
          <cell r="AD59"/>
          <cell r="AE59">
            <v>2</v>
          </cell>
          <cell r="AF59">
            <v>5</v>
          </cell>
          <cell r="AG59">
            <v>1</v>
          </cell>
          <cell r="AH59">
            <v>2</v>
          </cell>
          <cell r="AI59">
            <v>3</v>
          </cell>
          <cell r="AJ59">
            <v>1</v>
          </cell>
          <cell r="AK59">
            <v>6</v>
          </cell>
          <cell r="AL59">
            <v>2</v>
          </cell>
          <cell r="AM59">
            <v>2</v>
          </cell>
          <cell r="AN59">
            <v>7</v>
          </cell>
          <cell r="AO59">
            <v>31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  <cell r="AB60" t="str">
            <v>105445-P.S.R. LIMAHUIDA</v>
          </cell>
          <cell r="AC60"/>
          <cell r="AD60"/>
          <cell r="AE60">
            <v>4</v>
          </cell>
          <cell r="AF60">
            <v>5</v>
          </cell>
          <cell r="AG60">
            <v>3</v>
          </cell>
          <cell r="AH60">
            <v>5</v>
          </cell>
          <cell r="AI60">
            <v>7</v>
          </cell>
          <cell r="AJ60">
            <v>12</v>
          </cell>
          <cell r="AK60">
            <v>8</v>
          </cell>
          <cell r="AL60">
            <v>3</v>
          </cell>
          <cell r="AM60">
            <v>9</v>
          </cell>
          <cell r="AN60">
            <v>11</v>
          </cell>
          <cell r="AO60">
            <v>67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  <cell r="AB61" t="str">
            <v>105446-P.S.R. MATANCILLA</v>
          </cell>
          <cell r="AC61"/>
          <cell r="AD61"/>
          <cell r="AE61">
            <v>2</v>
          </cell>
          <cell r="AF61">
            <v>2</v>
          </cell>
          <cell r="AG61"/>
          <cell r="AH61">
            <v>2</v>
          </cell>
          <cell r="AI61"/>
          <cell r="AJ61">
            <v>2</v>
          </cell>
          <cell r="AK61">
            <v>5</v>
          </cell>
          <cell r="AL61"/>
          <cell r="AM61">
            <v>2</v>
          </cell>
          <cell r="AN61">
            <v>4</v>
          </cell>
          <cell r="AO61">
            <v>19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  <cell r="AB62" t="str">
            <v>105447-P.S.R. PERALILLO</v>
          </cell>
          <cell r="AC62"/>
          <cell r="AD62"/>
          <cell r="AE62">
            <v>2</v>
          </cell>
          <cell r="AF62">
            <v>5</v>
          </cell>
          <cell r="AG62">
            <v>4</v>
          </cell>
          <cell r="AH62">
            <v>6</v>
          </cell>
          <cell r="AI62">
            <v>9</v>
          </cell>
          <cell r="AJ62">
            <v>9</v>
          </cell>
          <cell r="AK62">
            <v>10</v>
          </cell>
          <cell r="AL62">
            <v>15</v>
          </cell>
          <cell r="AM62">
            <v>5</v>
          </cell>
          <cell r="AN62">
            <v>7</v>
          </cell>
          <cell r="AO62">
            <v>72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  <cell r="AB63" t="str">
            <v>105448-P.S.R. SANTA VIRGINIA</v>
          </cell>
          <cell r="AC63"/>
          <cell r="AD63"/>
          <cell r="AE63">
            <v>4</v>
          </cell>
          <cell r="AF63">
            <v>3</v>
          </cell>
          <cell r="AG63">
            <v>9</v>
          </cell>
          <cell r="AH63">
            <v>6</v>
          </cell>
          <cell r="AI63">
            <v>5</v>
          </cell>
          <cell r="AJ63">
            <v>3</v>
          </cell>
          <cell r="AK63">
            <v>5</v>
          </cell>
          <cell r="AL63">
            <v>7</v>
          </cell>
          <cell r="AM63">
            <v>6</v>
          </cell>
          <cell r="AN63">
            <v>3</v>
          </cell>
          <cell r="AO63">
            <v>51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  <cell r="AB64" t="str">
            <v>105449-P.S.R. TUNGA NORTE</v>
          </cell>
          <cell r="AC64"/>
          <cell r="AD64"/>
          <cell r="AE64">
            <v>1</v>
          </cell>
          <cell r="AF64">
            <v>2</v>
          </cell>
          <cell r="AG64">
            <v>1</v>
          </cell>
          <cell r="AH64"/>
          <cell r="AI64">
            <v>3</v>
          </cell>
          <cell r="AJ64"/>
          <cell r="AK64">
            <v>1</v>
          </cell>
          <cell r="AL64">
            <v>2</v>
          </cell>
          <cell r="AM64">
            <v>4</v>
          </cell>
          <cell r="AN64">
            <v>4</v>
          </cell>
          <cell r="AO64">
            <v>18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  <cell r="AB65" t="str">
            <v>105485-P.S.R. PLAN DE HORNOS</v>
          </cell>
          <cell r="AC65"/>
          <cell r="AD65"/>
          <cell r="AE65">
            <v>1</v>
          </cell>
          <cell r="AF65">
            <v>10</v>
          </cell>
          <cell r="AG65">
            <v>5</v>
          </cell>
          <cell r="AH65">
            <v>6</v>
          </cell>
          <cell r="AI65">
            <v>8</v>
          </cell>
          <cell r="AJ65">
            <v>6</v>
          </cell>
          <cell r="AK65">
            <v>3</v>
          </cell>
          <cell r="AL65">
            <v>7</v>
          </cell>
          <cell r="AM65">
            <v>5</v>
          </cell>
          <cell r="AN65">
            <v>10</v>
          </cell>
          <cell r="AO65">
            <v>61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  <cell r="AB66" t="str">
            <v>105486-P.S.R. TUNGA SUR</v>
          </cell>
          <cell r="AC66"/>
          <cell r="AD66"/>
          <cell r="AE66">
            <v>1</v>
          </cell>
          <cell r="AF66">
            <v>10</v>
          </cell>
          <cell r="AG66">
            <v>1</v>
          </cell>
          <cell r="AH66">
            <v>4</v>
          </cell>
          <cell r="AI66">
            <v>4</v>
          </cell>
          <cell r="AJ66">
            <v>8</v>
          </cell>
          <cell r="AK66">
            <v>6</v>
          </cell>
          <cell r="AL66">
            <v>3</v>
          </cell>
          <cell r="AM66">
            <v>2</v>
          </cell>
          <cell r="AN66">
            <v>4</v>
          </cell>
          <cell r="AO66">
            <v>43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  <cell r="AB67" t="str">
            <v>105487-P.S.R. CAÑAS UNO</v>
          </cell>
          <cell r="AC67"/>
          <cell r="AD67"/>
          <cell r="AE67">
            <v>16</v>
          </cell>
          <cell r="AF67">
            <v>15</v>
          </cell>
          <cell r="AG67">
            <v>16</v>
          </cell>
          <cell r="AH67">
            <v>21</v>
          </cell>
          <cell r="AI67">
            <v>19</v>
          </cell>
          <cell r="AJ67">
            <v>26</v>
          </cell>
          <cell r="AK67">
            <v>19</v>
          </cell>
          <cell r="AL67">
            <v>24</v>
          </cell>
          <cell r="AM67">
            <v>13</v>
          </cell>
          <cell r="AN67">
            <v>20</v>
          </cell>
          <cell r="AO67">
            <v>189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  <cell r="AB68" t="str">
            <v>105496-P.S.R. PINTACURA SUR</v>
          </cell>
          <cell r="AC68"/>
          <cell r="AD68"/>
          <cell r="AE68">
            <v>3</v>
          </cell>
          <cell r="AF68">
            <v>1</v>
          </cell>
          <cell r="AG68">
            <v>5</v>
          </cell>
          <cell r="AH68">
            <v>4</v>
          </cell>
          <cell r="AI68">
            <v>4</v>
          </cell>
          <cell r="AJ68">
            <v>5</v>
          </cell>
          <cell r="AK68">
            <v>5</v>
          </cell>
          <cell r="AL68">
            <v>7</v>
          </cell>
          <cell r="AM68">
            <v>1</v>
          </cell>
          <cell r="AN68">
            <v>5</v>
          </cell>
          <cell r="AO68">
            <v>40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  <cell r="AB69" t="str">
            <v>105504-P.S.R. SOCAVON</v>
          </cell>
          <cell r="AC69"/>
          <cell r="AD69"/>
          <cell r="AE69">
            <v>2</v>
          </cell>
          <cell r="AF69">
            <v>4</v>
          </cell>
          <cell r="AG69">
            <v>3</v>
          </cell>
          <cell r="AH69">
            <v>5</v>
          </cell>
          <cell r="AI69">
            <v>6</v>
          </cell>
          <cell r="AJ69">
            <v>4</v>
          </cell>
          <cell r="AK69">
            <v>12</v>
          </cell>
          <cell r="AL69">
            <v>6</v>
          </cell>
          <cell r="AM69">
            <v>1</v>
          </cell>
          <cell r="AN69">
            <v>3</v>
          </cell>
          <cell r="AO69">
            <v>46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  <cell r="AB70" t="str">
            <v>200366-CESFAM URBANO II</v>
          </cell>
          <cell r="AC70">
            <v>261</v>
          </cell>
          <cell r="AD70">
            <v>228</v>
          </cell>
          <cell r="AE70">
            <v>207</v>
          </cell>
          <cell r="AF70">
            <v>190</v>
          </cell>
          <cell r="AG70">
            <v>135</v>
          </cell>
          <cell r="AH70">
            <v>128</v>
          </cell>
          <cell r="AI70">
            <v>141</v>
          </cell>
          <cell r="AJ70">
            <v>116</v>
          </cell>
          <cell r="AK70">
            <v>117</v>
          </cell>
          <cell r="AL70">
            <v>149</v>
          </cell>
          <cell r="AM70">
            <v>115</v>
          </cell>
          <cell r="AN70">
            <v>261</v>
          </cell>
          <cell r="AO70">
            <v>2048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  <cell r="AB71" t="str">
            <v>04202-CANELA</v>
          </cell>
          <cell r="AC71">
            <v>118</v>
          </cell>
          <cell r="AD71">
            <v>304</v>
          </cell>
          <cell r="AE71">
            <v>141</v>
          </cell>
          <cell r="AF71">
            <v>85</v>
          </cell>
          <cell r="AG71">
            <v>114</v>
          </cell>
          <cell r="AH71">
            <v>103</v>
          </cell>
          <cell r="AI71">
            <v>121</v>
          </cell>
          <cell r="AJ71">
            <v>116</v>
          </cell>
          <cell r="AK71">
            <v>97</v>
          </cell>
          <cell r="AL71">
            <v>111</v>
          </cell>
          <cell r="AM71">
            <v>47</v>
          </cell>
          <cell r="AN71">
            <v>161</v>
          </cell>
          <cell r="AO71">
            <v>1518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  <cell r="AB72" t="str">
            <v>105309-CES. RURAL CANELA</v>
          </cell>
          <cell r="AC72">
            <v>118</v>
          </cell>
          <cell r="AD72">
            <v>304</v>
          </cell>
          <cell r="AE72">
            <v>141</v>
          </cell>
          <cell r="AF72">
            <v>85</v>
          </cell>
          <cell r="AG72">
            <v>114</v>
          </cell>
          <cell r="AH72">
            <v>103</v>
          </cell>
          <cell r="AI72">
            <v>121</v>
          </cell>
          <cell r="AJ72">
            <v>116</v>
          </cell>
          <cell r="AK72">
            <v>97</v>
          </cell>
          <cell r="AL72">
            <v>111</v>
          </cell>
          <cell r="AM72">
            <v>47</v>
          </cell>
          <cell r="AN72">
            <v>161</v>
          </cell>
          <cell r="AO72">
            <v>1518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  <cell r="AB73" t="str">
            <v>04203-LOS VILOS</v>
          </cell>
          <cell r="AC73">
            <v>169</v>
          </cell>
          <cell r="AD73">
            <v>270</v>
          </cell>
          <cell r="AE73">
            <v>194</v>
          </cell>
          <cell r="AF73">
            <v>272</v>
          </cell>
          <cell r="AG73">
            <v>235</v>
          </cell>
          <cell r="AH73">
            <v>317</v>
          </cell>
          <cell r="AI73">
            <v>285</v>
          </cell>
          <cell r="AJ73">
            <v>257</v>
          </cell>
          <cell r="AK73">
            <v>270</v>
          </cell>
          <cell r="AL73">
            <v>313</v>
          </cell>
          <cell r="AM73">
            <v>187</v>
          </cell>
          <cell r="AN73">
            <v>266</v>
          </cell>
          <cell r="AO73">
            <v>3035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  <cell r="AB74" t="str">
            <v>105108-HOSPITAL LOS VILOS</v>
          </cell>
          <cell r="AC74">
            <v>117</v>
          </cell>
          <cell r="AD74">
            <v>234</v>
          </cell>
          <cell r="AE74">
            <v>148</v>
          </cell>
          <cell r="AF74">
            <v>223</v>
          </cell>
          <cell r="AG74">
            <v>206</v>
          </cell>
          <cell r="AH74">
            <v>299</v>
          </cell>
          <cell r="AI74">
            <v>272</v>
          </cell>
          <cell r="AJ74">
            <v>242</v>
          </cell>
          <cell r="AK74">
            <v>242</v>
          </cell>
          <cell r="AL74">
            <v>273</v>
          </cell>
          <cell r="AM74">
            <v>172</v>
          </cell>
          <cell r="AN74">
            <v>243</v>
          </cell>
          <cell r="AO74">
            <v>2671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  <cell r="AB75" t="str">
            <v xml:space="preserve">105478-P.S.R. CAIMANES                   </v>
          </cell>
          <cell r="AC75">
            <v>5</v>
          </cell>
          <cell r="AD75">
            <v>5</v>
          </cell>
          <cell r="AE75">
            <v>6</v>
          </cell>
          <cell r="AF75">
            <v>8</v>
          </cell>
          <cell r="AG75">
            <v>3</v>
          </cell>
          <cell r="AH75">
            <v>2</v>
          </cell>
          <cell r="AI75">
            <v>1</v>
          </cell>
          <cell r="AJ75">
            <v>1</v>
          </cell>
          <cell r="AK75">
            <v>3</v>
          </cell>
          <cell r="AL75">
            <v>2</v>
          </cell>
          <cell r="AM75">
            <v>1</v>
          </cell>
          <cell r="AN75">
            <v>4</v>
          </cell>
          <cell r="AO75">
            <v>41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  <cell r="AB76" t="str">
            <v>105479-P.S.R. GUANGUALI</v>
          </cell>
          <cell r="AC76">
            <v>5</v>
          </cell>
          <cell r="AD76">
            <v>4</v>
          </cell>
          <cell r="AE76">
            <v>9</v>
          </cell>
          <cell r="AF76">
            <v>5</v>
          </cell>
          <cell r="AG76">
            <v>2</v>
          </cell>
          <cell r="AH76"/>
          <cell r="AI76">
            <v>2</v>
          </cell>
          <cell r="AJ76">
            <v>2</v>
          </cell>
          <cell r="AK76">
            <v>4</v>
          </cell>
          <cell r="AL76">
            <v>6</v>
          </cell>
          <cell r="AM76">
            <v>3</v>
          </cell>
          <cell r="AN76">
            <v>3</v>
          </cell>
          <cell r="AO76">
            <v>45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  <cell r="AB77" t="str">
            <v>105480-P.S.R. QUILIMARI</v>
          </cell>
          <cell r="AC77">
            <v>33</v>
          </cell>
          <cell r="AD77">
            <v>20</v>
          </cell>
          <cell r="AE77">
            <v>22</v>
          </cell>
          <cell r="AF77">
            <v>30</v>
          </cell>
          <cell r="AG77">
            <v>18</v>
          </cell>
          <cell r="AH77">
            <v>14</v>
          </cell>
          <cell r="AI77">
            <v>9</v>
          </cell>
          <cell r="AJ77">
            <v>9</v>
          </cell>
          <cell r="AK77">
            <v>18</v>
          </cell>
          <cell r="AL77">
            <v>26</v>
          </cell>
          <cell r="AM77">
            <v>11</v>
          </cell>
          <cell r="AN77">
            <v>13</v>
          </cell>
          <cell r="AO77">
            <v>223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  <cell r="AB78" t="str">
            <v>105481-P.S.R. TILAMA</v>
          </cell>
          <cell r="AC78">
            <v>3</v>
          </cell>
          <cell r="AD78">
            <v>2</v>
          </cell>
          <cell r="AE78">
            <v>2</v>
          </cell>
          <cell r="AF78">
            <v>1</v>
          </cell>
          <cell r="AG78">
            <v>3</v>
          </cell>
          <cell r="AH78"/>
          <cell r="AI78">
            <v>1</v>
          </cell>
          <cell r="AJ78">
            <v>2</v>
          </cell>
          <cell r="AK78">
            <v>1</v>
          </cell>
          <cell r="AL78">
            <v>2</v>
          </cell>
          <cell r="AM78"/>
          <cell r="AN78"/>
          <cell r="AO78">
            <v>17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  <cell r="AB79" t="str">
            <v>105511-P.S.R. LOS CONDORES</v>
          </cell>
          <cell r="AC79">
            <v>6</v>
          </cell>
          <cell r="AD79">
            <v>5</v>
          </cell>
          <cell r="AE79">
            <v>7</v>
          </cell>
          <cell r="AF79">
            <v>5</v>
          </cell>
          <cell r="AG79">
            <v>3</v>
          </cell>
          <cell r="AH79">
            <v>2</v>
          </cell>
          <cell r="AI79"/>
          <cell r="AJ79">
            <v>1</v>
          </cell>
          <cell r="AK79">
            <v>2</v>
          </cell>
          <cell r="AL79">
            <v>4</v>
          </cell>
          <cell r="AM79"/>
          <cell r="AN79">
            <v>3</v>
          </cell>
          <cell r="AO79">
            <v>38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  <cell r="AB80" t="str">
            <v>04204-SALAMANCA</v>
          </cell>
          <cell r="AC80">
            <v>408</v>
          </cell>
          <cell r="AD80">
            <v>343</v>
          </cell>
          <cell r="AE80">
            <v>265</v>
          </cell>
          <cell r="AF80">
            <v>277</v>
          </cell>
          <cell r="AG80">
            <v>302</v>
          </cell>
          <cell r="AH80">
            <v>288</v>
          </cell>
          <cell r="AI80">
            <v>235</v>
          </cell>
          <cell r="AJ80">
            <v>671</v>
          </cell>
          <cell r="AK80">
            <v>241</v>
          </cell>
          <cell r="AL80">
            <v>368</v>
          </cell>
          <cell r="AM80">
            <v>358</v>
          </cell>
          <cell r="AN80">
            <v>330</v>
          </cell>
          <cell r="AO80">
            <v>4086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  <cell r="AB81" t="str">
            <v>105104-HOSPITAL SALAMANCA</v>
          </cell>
          <cell r="AC81">
            <v>359</v>
          </cell>
          <cell r="AD81">
            <v>253</v>
          </cell>
          <cell r="AE81">
            <v>265</v>
          </cell>
          <cell r="AF81">
            <v>223</v>
          </cell>
          <cell r="AG81">
            <v>240</v>
          </cell>
          <cell r="AH81">
            <v>245</v>
          </cell>
          <cell r="AI81">
            <v>235</v>
          </cell>
          <cell r="AJ81">
            <v>198</v>
          </cell>
          <cell r="AK81">
            <v>241</v>
          </cell>
          <cell r="AL81">
            <v>268</v>
          </cell>
          <cell r="AM81">
            <v>283</v>
          </cell>
          <cell r="AN81">
            <v>267</v>
          </cell>
          <cell r="AO81">
            <v>3077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  <cell r="AB82" t="str">
            <v xml:space="preserve">105452-P.S.R. CUNCUMEN                 </v>
          </cell>
          <cell r="AC82">
            <v>4</v>
          </cell>
          <cell r="AD82">
            <v>4</v>
          </cell>
          <cell r="AE82"/>
          <cell r="AF82">
            <v>4</v>
          </cell>
          <cell r="AG82">
            <v>2</v>
          </cell>
          <cell r="AH82">
            <v>3</v>
          </cell>
          <cell r="AI82"/>
          <cell r="AJ82">
            <v>30</v>
          </cell>
          <cell r="AK82"/>
          <cell r="AL82">
            <v>6</v>
          </cell>
          <cell r="AM82">
            <v>2</v>
          </cell>
          <cell r="AN82">
            <v>1</v>
          </cell>
          <cell r="AO82">
            <v>56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  <cell r="AB83" t="str">
            <v>105453-P.S.R. TRANQUILLA</v>
          </cell>
          <cell r="AC83">
            <v>11</v>
          </cell>
          <cell r="AD83">
            <v>12</v>
          </cell>
          <cell r="AE83"/>
          <cell r="AF83">
            <v>7</v>
          </cell>
          <cell r="AG83">
            <v>3</v>
          </cell>
          <cell r="AH83">
            <v>8</v>
          </cell>
          <cell r="AI83"/>
          <cell r="AJ83">
            <v>97</v>
          </cell>
          <cell r="AK83"/>
          <cell r="AL83">
            <v>9</v>
          </cell>
          <cell r="AM83">
            <v>5</v>
          </cell>
          <cell r="AN83">
            <v>5</v>
          </cell>
          <cell r="AO83">
            <v>157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  <cell r="AB84" t="str">
            <v>105454-P.S.R. CUNLAGUA</v>
          </cell>
          <cell r="AC84">
            <v>2</v>
          </cell>
          <cell r="AD84">
            <v>1</v>
          </cell>
          <cell r="AE84"/>
          <cell r="AF84"/>
          <cell r="AG84">
            <v>3</v>
          </cell>
          <cell r="AH84">
            <v>2</v>
          </cell>
          <cell r="AI84"/>
          <cell r="AJ84">
            <v>8</v>
          </cell>
          <cell r="AK84"/>
          <cell r="AL84"/>
          <cell r="AM84"/>
          <cell r="AN84">
            <v>1</v>
          </cell>
          <cell r="AO84">
            <v>17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  <cell r="AB85" t="str">
            <v>105455-P.S.R. CHILLEPIN</v>
          </cell>
          <cell r="AC85">
            <v>1</v>
          </cell>
          <cell r="AD85">
            <v>11</v>
          </cell>
          <cell r="AE85"/>
          <cell r="AF85">
            <v>6</v>
          </cell>
          <cell r="AG85">
            <v>3</v>
          </cell>
          <cell r="AH85">
            <v>8</v>
          </cell>
          <cell r="AI85"/>
          <cell r="AJ85">
            <v>44</v>
          </cell>
          <cell r="AK85"/>
          <cell r="AL85">
            <v>7</v>
          </cell>
          <cell r="AM85">
            <v>8</v>
          </cell>
          <cell r="AN85">
            <v>5</v>
          </cell>
          <cell r="AO85">
            <v>93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  <cell r="AB86" t="str">
            <v>105456-P.S.R. LLIMPO</v>
          </cell>
          <cell r="AC86"/>
          <cell r="AD86">
            <v>10</v>
          </cell>
          <cell r="AE86"/>
          <cell r="AF86">
            <v>4</v>
          </cell>
          <cell r="AG86">
            <v>5</v>
          </cell>
          <cell r="AH86">
            <v>3</v>
          </cell>
          <cell r="AI86"/>
          <cell r="AJ86">
            <v>82</v>
          </cell>
          <cell r="AK86"/>
          <cell r="AL86">
            <v>2</v>
          </cell>
          <cell r="AM86">
            <v>7</v>
          </cell>
          <cell r="AN86">
            <v>9</v>
          </cell>
          <cell r="AO86">
            <v>122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  <cell r="AB87" t="str">
            <v>105457-P.S.R. SAN AGUSTIN</v>
          </cell>
          <cell r="AC87"/>
          <cell r="AD87">
            <v>5</v>
          </cell>
          <cell r="AE87"/>
          <cell r="AF87">
            <v>1</v>
          </cell>
          <cell r="AG87">
            <v>1</v>
          </cell>
          <cell r="AH87">
            <v>1</v>
          </cell>
          <cell r="AI87"/>
          <cell r="AJ87">
            <v>11</v>
          </cell>
          <cell r="AK87"/>
          <cell r="AL87">
            <v>19</v>
          </cell>
          <cell r="AM87">
            <v>1</v>
          </cell>
          <cell r="AN87">
            <v>2</v>
          </cell>
          <cell r="AO87">
            <v>41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  <cell r="AB88" t="str">
            <v>105458-P.S.R. TAHUINCO</v>
          </cell>
          <cell r="AC88">
            <v>11</v>
          </cell>
          <cell r="AD88">
            <v>26</v>
          </cell>
          <cell r="AE88"/>
          <cell r="AF88">
            <v>8</v>
          </cell>
          <cell r="AG88">
            <v>19</v>
          </cell>
          <cell r="AH88">
            <v>4</v>
          </cell>
          <cell r="AI88"/>
          <cell r="AJ88">
            <v>18</v>
          </cell>
          <cell r="AK88"/>
          <cell r="AL88">
            <v>10</v>
          </cell>
          <cell r="AM88">
            <v>13</v>
          </cell>
          <cell r="AN88">
            <v>13</v>
          </cell>
          <cell r="AO88">
            <v>122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  <cell r="AB89" t="str">
            <v>105491-P.S.R. QUELEN BAJO</v>
          </cell>
          <cell r="AC89">
            <v>10</v>
          </cell>
          <cell r="AD89">
            <v>11</v>
          </cell>
          <cell r="AE89"/>
          <cell r="AF89">
            <v>9</v>
          </cell>
          <cell r="AG89">
            <v>12</v>
          </cell>
          <cell r="AH89">
            <v>5</v>
          </cell>
          <cell r="AI89"/>
          <cell r="AJ89">
            <v>93</v>
          </cell>
          <cell r="AK89"/>
          <cell r="AL89">
            <v>38</v>
          </cell>
          <cell r="AM89">
            <v>14</v>
          </cell>
          <cell r="AN89">
            <v>11</v>
          </cell>
          <cell r="AO89">
            <v>203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  <cell r="AB90" t="str">
            <v>105492-P.S.R. CAMISA</v>
          </cell>
          <cell r="AC90">
            <v>4</v>
          </cell>
          <cell r="AD90">
            <v>2</v>
          </cell>
          <cell r="AE90"/>
          <cell r="AF90">
            <v>6</v>
          </cell>
          <cell r="AG90">
            <v>6</v>
          </cell>
          <cell r="AH90">
            <v>3</v>
          </cell>
          <cell r="AI90"/>
          <cell r="AJ90">
            <v>7</v>
          </cell>
          <cell r="AK90"/>
          <cell r="AL90">
            <v>1</v>
          </cell>
          <cell r="AM90">
            <v>7</v>
          </cell>
          <cell r="AN90">
            <v>5</v>
          </cell>
          <cell r="AO90">
            <v>41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  <cell r="AB91" t="str">
            <v>105501-P.S.R. ARBOLEDA GRANDE</v>
          </cell>
          <cell r="AC91">
            <v>6</v>
          </cell>
          <cell r="AD91">
            <v>8</v>
          </cell>
          <cell r="AE91"/>
          <cell r="AF91">
            <v>9</v>
          </cell>
          <cell r="AG91">
            <v>8</v>
          </cell>
          <cell r="AH91">
            <v>6</v>
          </cell>
          <cell r="AI91"/>
          <cell r="AJ91">
            <v>83</v>
          </cell>
          <cell r="AK91"/>
          <cell r="AL91">
            <v>8</v>
          </cell>
          <cell r="AM91">
            <v>18</v>
          </cell>
          <cell r="AN91">
            <v>11</v>
          </cell>
          <cell r="AO91">
            <v>157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  <cell r="AB92" t="str">
            <v>04301-OVALLE</v>
          </cell>
          <cell r="AC92">
            <v>716</v>
          </cell>
          <cell r="AD92">
            <v>877</v>
          </cell>
          <cell r="AE92">
            <v>926</v>
          </cell>
          <cell r="AF92">
            <v>686</v>
          </cell>
          <cell r="AG92">
            <v>690</v>
          </cell>
          <cell r="AH92">
            <v>705</v>
          </cell>
          <cell r="AI92">
            <v>805</v>
          </cell>
          <cell r="AJ92">
            <v>843</v>
          </cell>
          <cell r="AK92">
            <v>698</v>
          </cell>
          <cell r="AL92">
            <v>677</v>
          </cell>
          <cell r="AM92">
            <v>197</v>
          </cell>
          <cell r="AN92">
            <v>872</v>
          </cell>
          <cell r="AO92">
            <v>8692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  <cell r="AB93" t="str">
            <v>105102-HOSPITAL OVALLE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  <cell r="AB94" t="str">
            <v>105315-CES. RURAL C. DE TAMAYA</v>
          </cell>
          <cell r="AC94">
            <v>17</v>
          </cell>
          <cell r="AD94">
            <v>34</v>
          </cell>
          <cell r="AE94">
            <v>28</v>
          </cell>
          <cell r="AF94">
            <v>49</v>
          </cell>
          <cell r="AG94">
            <v>65</v>
          </cell>
          <cell r="AH94">
            <v>56</v>
          </cell>
          <cell r="AI94">
            <v>42</v>
          </cell>
          <cell r="AJ94">
            <v>55</v>
          </cell>
          <cell r="AK94">
            <v>20</v>
          </cell>
          <cell r="AL94">
            <v>21</v>
          </cell>
          <cell r="AM94">
            <v>18</v>
          </cell>
          <cell r="AN94">
            <v>34</v>
          </cell>
          <cell r="AO94">
            <v>439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  <cell r="AB95" t="str">
            <v>105317-CES. JORGE JORDAN D.</v>
          </cell>
          <cell r="AC95">
            <v>201</v>
          </cell>
          <cell r="AD95">
            <v>258</v>
          </cell>
          <cell r="AE95">
            <v>284</v>
          </cell>
          <cell r="AF95">
            <v>133</v>
          </cell>
          <cell r="AG95">
            <v>169</v>
          </cell>
          <cell r="AH95">
            <v>143</v>
          </cell>
          <cell r="AI95">
            <v>169</v>
          </cell>
          <cell r="AJ95">
            <v>158</v>
          </cell>
          <cell r="AK95">
            <v>181</v>
          </cell>
          <cell r="AL95">
            <v>196</v>
          </cell>
          <cell r="AM95">
            <v>39</v>
          </cell>
          <cell r="AN95">
            <v>209</v>
          </cell>
          <cell r="AO95">
            <v>2140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  <cell r="AB96" t="str">
            <v>105322-CES. MARCOS MACUADA</v>
          </cell>
          <cell r="AC96">
            <v>216</v>
          </cell>
          <cell r="AD96">
            <v>298</v>
          </cell>
          <cell r="AE96">
            <v>320</v>
          </cell>
          <cell r="AF96">
            <v>211</v>
          </cell>
          <cell r="AG96">
            <v>174</v>
          </cell>
          <cell r="AH96">
            <v>166</v>
          </cell>
          <cell r="AI96">
            <v>215</v>
          </cell>
          <cell r="AJ96">
            <v>252</v>
          </cell>
          <cell r="AK96">
            <v>195</v>
          </cell>
          <cell r="AL96">
            <v>152</v>
          </cell>
          <cell r="AM96">
            <v>30</v>
          </cell>
          <cell r="AN96">
            <v>246</v>
          </cell>
          <cell r="AO96">
            <v>2475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  <cell r="AB97" t="str">
            <v>105324-CES. SOTAQUI</v>
          </cell>
          <cell r="AC97">
            <v>47</v>
          </cell>
          <cell r="AD97">
            <v>38</v>
          </cell>
          <cell r="AE97">
            <v>35</v>
          </cell>
          <cell r="AF97">
            <v>33</v>
          </cell>
          <cell r="AG97">
            <v>36</v>
          </cell>
          <cell r="AH97">
            <v>30</v>
          </cell>
          <cell r="AI97">
            <v>43</v>
          </cell>
          <cell r="AJ97">
            <v>41</v>
          </cell>
          <cell r="AK97">
            <v>30</v>
          </cell>
          <cell r="AL97">
            <v>33</v>
          </cell>
          <cell r="AM97">
            <v>15</v>
          </cell>
          <cell r="AN97">
            <v>45</v>
          </cell>
          <cell r="AO97">
            <v>426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  <cell r="AB98" t="str">
            <v>105415-P.S.R. BARRAZA</v>
          </cell>
          <cell r="AC98">
            <v>3</v>
          </cell>
          <cell r="AD98"/>
          <cell r="AE98">
            <v>10</v>
          </cell>
          <cell r="AF98">
            <v>2</v>
          </cell>
          <cell r="AG98">
            <v>3</v>
          </cell>
          <cell r="AH98">
            <v>1</v>
          </cell>
          <cell r="AI98">
            <v>6</v>
          </cell>
          <cell r="AJ98"/>
          <cell r="AK98">
            <v>3</v>
          </cell>
          <cell r="AL98">
            <v>4</v>
          </cell>
          <cell r="AM98">
            <v>2</v>
          </cell>
          <cell r="AN98">
            <v>4</v>
          </cell>
          <cell r="AO98">
            <v>38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  <cell r="AB99" t="str">
            <v xml:space="preserve">105416-P.S.R. CAMARICO                  </v>
          </cell>
          <cell r="AC99">
            <v>7</v>
          </cell>
          <cell r="AD99">
            <v>17</v>
          </cell>
          <cell r="AE99"/>
          <cell r="AF99">
            <v>18</v>
          </cell>
          <cell r="AG99">
            <v>14</v>
          </cell>
          <cell r="AH99">
            <v>9</v>
          </cell>
          <cell r="AI99">
            <v>4</v>
          </cell>
          <cell r="AJ99">
            <v>14</v>
          </cell>
          <cell r="AK99">
            <v>11</v>
          </cell>
          <cell r="AL99">
            <v>4</v>
          </cell>
          <cell r="AM99">
            <v>7</v>
          </cell>
          <cell r="AN99">
            <v>5</v>
          </cell>
          <cell r="AO99">
            <v>110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  <cell r="AB100" t="str">
            <v>105417-P.S.R. ALCONES BAJOS</v>
          </cell>
          <cell r="AC100">
            <v>6</v>
          </cell>
          <cell r="AD100">
            <v>4</v>
          </cell>
          <cell r="AE100">
            <v>7</v>
          </cell>
          <cell r="AF100">
            <v>18</v>
          </cell>
          <cell r="AG100">
            <v>2</v>
          </cell>
          <cell r="AH100">
            <v>8</v>
          </cell>
          <cell r="AI100">
            <v>9</v>
          </cell>
          <cell r="AJ100">
            <v>8</v>
          </cell>
          <cell r="AK100">
            <v>5</v>
          </cell>
          <cell r="AL100">
            <v>4</v>
          </cell>
          <cell r="AM100">
            <v>1</v>
          </cell>
          <cell r="AN100">
            <v>7</v>
          </cell>
          <cell r="AO100">
            <v>79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  <cell r="AB101" t="str">
            <v>105419-P.S.R. LAS SOSSAS</v>
          </cell>
          <cell r="AC101">
            <v>3</v>
          </cell>
          <cell r="AD101">
            <v>3</v>
          </cell>
          <cell r="AE101">
            <v>2</v>
          </cell>
          <cell r="AF101">
            <v>1</v>
          </cell>
          <cell r="AG101">
            <v>3</v>
          </cell>
          <cell r="AH101">
            <v>3</v>
          </cell>
          <cell r="AI101">
            <v>3</v>
          </cell>
          <cell r="AJ101">
            <v>1</v>
          </cell>
          <cell r="AK101">
            <v>2</v>
          </cell>
          <cell r="AL101">
            <v>1</v>
          </cell>
          <cell r="AM101"/>
          <cell r="AN101"/>
          <cell r="AO101">
            <v>22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  <cell r="AB102" t="str">
            <v>105422-P.S.R. HORNILLOS</v>
          </cell>
          <cell r="AC102">
            <v>4</v>
          </cell>
          <cell r="AD102">
            <v>6</v>
          </cell>
          <cell r="AE102">
            <v>6</v>
          </cell>
          <cell r="AF102"/>
          <cell r="AG102"/>
          <cell r="AH102"/>
          <cell r="AI102">
            <v>1</v>
          </cell>
          <cell r="AJ102">
            <v>4</v>
          </cell>
          <cell r="AK102">
            <v>1</v>
          </cell>
          <cell r="AL102">
            <v>3</v>
          </cell>
          <cell r="AM102"/>
          <cell r="AN102"/>
          <cell r="AO102">
            <v>25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  <cell r="AB103" t="str">
            <v>105437-P.S.R. CHALINGA</v>
          </cell>
          <cell r="AC103">
            <v>3</v>
          </cell>
          <cell r="AD103">
            <v>10</v>
          </cell>
          <cell r="AE103">
            <v>13</v>
          </cell>
          <cell r="AF103">
            <v>4</v>
          </cell>
          <cell r="AG103">
            <v>9</v>
          </cell>
          <cell r="AH103">
            <v>4</v>
          </cell>
          <cell r="AI103">
            <v>4</v>
          </cell>
          <cell r="AJ103">
            <v>13</v>
          </cell>
          <cell r="AK103">
            <v>11</v>
          </cell>
          <cell r="AL103">
            <v>7</v>
          </cell>
          <cell r="AM103">
            <v>5</v>
          </cell>
          <cell r="AN103">
            <v>5</v>
          </cell>
          <cell r="AO103">
            <v>88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  <cell r="AB104" t="str">
            <v>105439-P.S.R. CERRO BLANCO</v>
          </cell>
          <cell r="AC104">
            <v>5</v>
          </cell>
          <cell r="AD104">
            <v>6</v>
          </cell>
          <cell r="AE104"/>
          <cell r="AF104">
            <v>2</v>
          </cell>
          <cell r="AG104"/>
          <cell r="AH104">
            <v>4</v>
          </cell>
          <cell r="AI104"/>
          <cell r="AJ104">
            <v>1</v>
          </cell>
          <cell r="AK104"/>
          <cell r="AL104"/>
          <cell r="AM104"/>
          <cell r="AN104"/>
          <cell r="AO104">
            <v>18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  <cell r="AB105" t="str">
            <v>105507-P.S.R. HUAMALATA</v>
          </cell>
          <cell r="AC105">
            <v>15</v>
          </cell>
          <cell r="AD105">
            <v>18</v>
          </cell>
          <cell r="AE105">
            <v>13</v>
          </cell>
          <cell r="AF105">
            <v>12</v>
          </cell>
          <cell r="AG105">
            <v>7</v>
          </cell>
          <cell r="AH105">
            <v>1</v>
          </cell>
          <cell r="AI105">
            <v>3</v>
          </cell>
          <cell r="AJ105">
            <v>4</v>
          </cell>
          <cell r="AK105">
            <v>5</v>
          </cell>
          <cell r="AL105">
            <v>2</v>
          </cell>
          <cell r="AM105">
            <v>2</v>
          </cell>
          <cell r="AN105">
            <v>2</v>
          </cell>
          <cell r="AO105">
            <v>84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  <cell r="AB106" t="str">
            <v>105510-P.S.R. RECOLETA</v>
          </cell>
          <cell r="AC106">
            <v>13</v>
          </cell>
          <cell r="AD106">
            <v>22</v>
          </cell>
          <cell r="AE106">
            <v>43</v>
          </cell>
          <cell r="AF106">
            <v>15</v>
          </cell>
          <cell r="AG106">
            <v>2</v>
          </cell>
          <cell r="AH106">
            <v>4</v>
          </cell>
          <cell r="AI106">
            <v>1</v>
          </cell>
          <cell r="AJ106">
            <v>6</v>
          </cell>
          <cell r="AK106">
            <v>8</v>
          </cell>
          <cell r="AL106">
            <v>5</v>
          </cell>
          <cell r="AM106"/>
          <cell r="AN106">
            <v>13</v>
          </cell>
          <cell r="AO106">
            <v>132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  <cell r="AB107" t="str">
            <v>105722-CECOF SAN JOSE DE LA DEHESA</v>
          </cell>
          <cell r="AC107">
            <v>52</v>
          </cell>
          <cell r="AD107">
            <v>43</v>
          </cell>
          <cell r="AE107">
            <v>50</v>
          </cell>
          <cell r="AF107">
            <v>39</v>
          </cell>
          <cell r="AG107">
            <v>36</v>
          </cell>
          <cell r="AH107">
            <v>59</v>
          </cell>
          <cell r="AI107">
            <v>68</v>
          </cell>
          <cell r="AJ107">
            <v>37</v>
          </cell>
          <cell r="AK107">
            <v>25</v>
          </cell>
          <cell r="AL107">
            <v>21</v>
          </cell>
          <cell r="AM107">
            <v>11</v>
          </cell>
          <cell r="AN107">
            <v>32</v>
          </cell>
          <cell r="AO107">
            <v>473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  <cell r="AB108" t="str">
            <v>105723-CECOF LIMARI</v>
          </cell>
          <cell r="AC108">
            <v>85</v>
          </cell>
          <cell r="AD108">
            <v>68</v>
          </cell>
          <cell r="AE108">
            <v>65</v>
          </cell>
          <cell r="AF108">
            <v>40</v>
          </cell>
          <cell r="AG108">
            <v>34</v>
          </cell>
          <cell r="AH108">
            <v>26</v>
          </cell>
          <cell r="AI108">
            <v>30</v>
          </cell>
          <cell r="AJ108">
            <v>39</v>
          </cell>
          <cell r="AK108">
            <v>31</v>
          </cell>
          <cell r="AL108">
            <v>21</v>
          </cell>
          <cell r="AM108">
            <v>12</v>
          </cell>
          <cell r="AN108">
            <v>24</v>
          </cell>
          <cell r="AO108">
            <v>475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  <cell r="AB109" t="str">
            <v>200258-CECOF LOS COPIHUES</v>
          </cell>
          <cell r="AC109">
            <v>22</v>
          </cell>
          <cell r="AD109">
            <v>27</v>
          </cell>
          <cell r="AE109">
            <v>29</v>
          </cell>
          <cell r="AF109">
            <v>36</v>
          </cell>
          <cell r="AG109">
            <v>24</v>
          </cell>
          <cell r="AH109">
            <v>24</v>
          </cell>
          <cell r="AI109">
            <v>30</v>
          </cell>
          <cell r="AJ109">
            <v>20</v>
          </cell>
          <cell r="AK109">
            <v>23</v>
          </cell>
          <cell r="AL109">
            <v>16</v>
          </cell>
          <cell r="AM109">
            <v>3</v>
          </cell>
          <cell r="AN109">
            <v>25</v>
          </cell>
          <cell r="AO109">
            <v>279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  <cell r="AB110" t="str">
            <v>200367-CECOF COLONIA LIMARÍ</v>
          </cell>
          <cell r="AC110">
            <v>17</v>
          </cell>
          <cell r="AD110">
            <v>25</v>
          </cell>
          <cell r="AE110">
            <v>21</v>
          </cell>
          <cell r="AF110">
            <v>20</v>
          </cell>
          <cell r="AG110">
            <v>23</v>
          </cell>
          <cell r="AH110">
            <v>26</v>
          </cell>
          <cell r="AI110">
            <v>21</v>
          </cell>
          <cell r="AJ110">
            <v>30</v>
          </cell>
          <cell r="AK110">
            <v>25</v>
          </cell>
          <cell r="AL110">
            <v>18</v>
          </cell>
          <cell r="AM110">
            <v>1</v>
          </cell>
          <cell r="AN110">
            <v>24</v>
          </cell>
          <cell r="AO110">
            <v>251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  <cell r="AB111" t="str">
            <v>200569-CESFAM FRAY JORGE</v>
          </cell>
          <cell r="AC111"/>
          <cell r="AD111"/>
          <cell r="AE111"/>
          <cell r="AF111">
            <v>53</v>
          </cell>
          <cell r="AG111">
            <v>89</v>
          </cell>
          <cell r="AH111">
            <v>141</v>
          </cell>
          <cell r="AI111">
            <v>156</v>
          </cell>
          <cell r="AJ111">
            <v>160</v>
          </cell>
          <cell r="AK111">
            <v>122</v>
          </cell>
          <cell r="AL111">
            <v>169</v>
          </cell>
          <cell r="AM111">
            <v>51</v>
          </cell>
          <cell r="AN111">
            <v>197</v>
          </cell>
          <cell r="AO111">
            <v>1138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  <cell r="AB112" t="str">
            <v>04302-COMBARBALÁ</v>
          </cell>
          <cell r="AC112">
            <v>76</v>
          </cell>
          <cell r="AD112">
            <v>71</v>
          </cell>
          <cell r="AE112">
            <v>48</v>
          </cell>
          <cell r="AF112">
            <v>79</v>
          </cell>
          <cell r="AG112">
            <v>90</v>
          </cell>
          <cell r="AH112">
            <v>92</v>
          </cell>
          <cell r="AI112">
            <v>116</v>
          </cell>
          <cell r="AJ112">
            <v>77</v>
          </cell>
          <cell r="AK112">
            <v>108</v>
          </cell>
          <cell r="AL112">
            <v>125</v>
          </cell>
          <cell r="AM112">
            <v>153</v>
          </cell>
          <cell r="AN112">
            <v>118</v>
          </cell>
          <cell r="AO112">
            <v>1153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  <cell r="AB113" t="str">
            <v>105105-HOSPITAL COMBARBALÁ</v>
          </cell>
          <cell r="AC113">
            <v>57</v>
          </cell>
          <cell r="AD113">
            <v>58</v>
          </cell>
          <cell r="AE113">
            <v>34</v>
          </cell>
          <cell r="AF113">
            <v>60</v>
          </cell>
          <cell r="AG113">
            <v>76</v>
          </cell>
          <cell r="AH113">
            <v>73</v>
          </cell>
          <cell r="AI113">
            <v>92</v>
          </cell>
          <cell r="AJ113">
            <v>60</v>
          </cell>
          <cell r="AK113">
            <v>91</v>
          </cell>
          <cell r="AL113">
            <v>76</v>
          </cell>
          <cell r="AM113">
            <v>140</v>
          </cell>
          <cell r="AN113">
            <v>93</v>
          </cell>
          <cell r="AO113">
            <v>910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  <cell r="AB114" t="str">
            <v>105433-P.S.R. SAN LORENZO</v>
          </cell>
          <cell r="AC114"/>
          <cell r="AD114"/>
          <cell r="AE114"/>
          <cell r="AF114"/>
          <cell r="AG114"/>
          <cell r="AH114"/>
          <cell r="AI114"/>
          <cell r="AJ114">
            <v>1</v>
          </cell>
          <cell r="AK114"/>
          <cell r="AL114">
            <v>2</v>
          </cell>
          <cell r="AM114"/>
          <cell r="AN114">
            <v>1</v>
          </cell>
          <cell r="AO114">
            <v>4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  <cell r="AB115" t="str">
            <v>105434-P.S.R. SAN MARCOS</v>
          </cell>
          <cell r="AC115">
            <v>4</v>
          </cell>
          <cell r="AD115"/>
          <cell r="AE115">
            <v>1</v>
          </cell>
          <cell r="AF115">
            <v>3</v>
          </cell>
          <cell r="AG115"/>
          <cell r="AH115"/>
          <cell r="AI115">
            <v>3</v>
          </cell>
          <cell r="AJ115"/>
          <cell r="AK115">
            <v>1</v>
          </cell>
          <cell r="AL115">
            <v>5</v>
          </cell>
          <cell r="AM115"/>
          <cell r="AN115">
            <v>1</v>
          </cell>
          <cell r="AO115">
            <v>18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  <cell r="AB116" t="str">
            <v>105441-P.S.R. MANQUEHUA</v>
          </cell>
          <cell r="AC116">
            <v>3</v>
          </cell>
          <cell r="AD116">
            <v>3</v>
          </cell>
          <cell r="AE116">
            <v>3</v>
          </cell>
          <cell r="AF116">
            <v>4</v>
          </cell>
          <cell r="AG116">
            <v>1</v>
          </cell>
          <cell r="AH116">
            <v>3</v>
          </cell>
          <cell r="AI116"/>
          <cell r="AJ116"/>
          <cell r="AK116">
            <v>1</v>
          </cell>
          <cell r="AL116">
            <v>2</v>
          </cell>
          <cell r="AM116"/>
          <cell r="AN116">
            <v>1</v>
          </cell>
          <cell r="AO116">
            <v>21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  <cell r="AB117" t="str">
            <v xml:space="preserve">105459-P.S.R. BARRANCAS                </v>
          </cell>
          <cell r="AC117">
            <v>1</v>
          </cell>
          <cell r="AD117"/>
          <cell r="AE117">
            <v>1</v>
          </cell>
          <cell r="AF117"/>
          <cell r="AG117"/>
          <cell r="AH117"/>
          <cell r="AI117">
            <v>1</v>
          </cell>
          <cell r="AJ117">
            <v>2</v>
          </cell>
          <cell r="AK117">
            <v>2</v>
          </cell>
          <cell r="AL117">
            <v>3</v>
          </cell>
          <cell r="AM117">
            <v>2</v>
          </cell>
          <cell r="AN117">
            <v>6</v>
          </cell>
          <cell r="AO117">
            <v>18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  <cell r="AB118" t="str">
            <v>105460-P.S.R. COGOTI 18</v>
          </cell>
          <cell r="AC118">
            <v>3</v>
          </cell>
          <cell r="AD118">
            <v>2</v>
          </cell>
          <cell r="AE118"/>
          <cell r="AF118">
            <v>2</v>
          </cell>
          <cell r="AG118">
            <v>1</v>
          </cell>
          <cell r="AH118"/>
          <cell r="AI118">
            <v>3</v>
          </cell>
          <cell r="AJ118">
            <v>2</v>
          </cell>
          <cell r="AK118">
            <v>2</v>
          </cell>
          <cell r="AL118">
            <v>8</v>
          </cell>
          <cell r="AM118">
            <v>2</v>
          </cell>
          <cell r="AN118">
            <v>1</v>
          </cell>
          <cell r="AO118">
            <v>26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  <cell r="AB119" t="str">
            <v>105461-P.S.R. EL HUACHO</v>
          </cell>
          <cell r="AC119">
            <v>1</v>
          </cell>
          <cell r="AD119">
            <v>2</v>
          </cell>
          <cell r="AE119">
            <v>1</v>
          </cell>
          <cell r="AF119"/>
          <cell r="AG119">
            <v>2</v>
          </cell>
          <cell r="AH119">
            <v>3</v>
          </cell>
          <cell r="AI119"/>
          <cell r="AJ119"/>
          <cell r="AK119">
            <v>1</v>
          </cell>
          <cell r="AL119">
            <v>1</v>
          </cell>
          <cell r="AM119"/>
          <cell r="AN119">
            <v>1</v>
          </cell>
          <cell r="AO119">
            <v>12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  <cell r="AB120" t="str">
            <v>105462-P.S.R. EL SAUCE</v>
          </cell>
          <cell r="AC120"/>
          <cell r="AD120">
            <v>1</v>
          </cell>
          <cell r="AE120"/>
          <cell r="AF120">
            <v>1</v>
          </cell>
          <cell r="AG120"/>
          <cell r="AH120">
            <v>1</v>
          </cell>
          <cell r="AI120">
            <v>1</v>
          </cell>
          <cell r="AJ120">
            <v>1</v>
          </cell>
          <cell r="AK120">
            <v>1</v>
          </cell>
          <cell r="AL120">
            <v>7</v>
          </cell>
          <cell r="AM120">
            <v>3</v>
          </cell>
          <cell r="AN120">
            <v>4</v>
          </cell>
          <cell r="AO120">
            <v>20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  <cell r="AB121" t="str">
            <v>105463-P.S.R. QUILITAPIA</v>
          </cell>
          <cell r="AC121">
            <v>3</v>
          </cell>
          <cell r="AD121">
            <v>2</v>
          </cell>
          <cell r="AE121">
            <v>1</v>
          </cell>
          <cell r="AF121">
            <v>3</v>
          </cell>
          <cell r="AG121">
            <v>8</v>
          </cell>
          <cell r="AH121">
            <v>4</v>
          </cell>
          <cell r="AI121">
            <v>8</v>
          </cell>
          <cell r="AJ121">
            <v>3</v>
          </cell>
          <cell r="AK121">
            <v>5</v>
          </cell>
          <cell r="AL121">
            <v>11</v>
          </cell>
          <cell r="AM121">
            <v>1</v>
          </cell>
          <cell r="AN121">
            <v>5</v>
          </cell>
          <cell r="AO121">
            <v>54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  <cell r="AB122" t="str">
            <v>105464-P.S.R. LA LIGUA</v>
          </cell>
          <cell r="AC122">
            <v>1</v>
          </cell>
          <cell r="AD122">
            <v>2</v>
          </cell>
          <cell r="AE122"/>
          <cell r="AF122"/>
          <cell r="AG122"/>
          <cell r="AH122">
            <v>1</v>
          </cell>
          <cell r="AI122">
            <v>1</v>
          </cell>
          <cell r="AJ122">
            <v>4</v>
          </cell>
          <cell r="AK122">
            <v>1</v>
          </cell>
          <cell r="AL122">
            <v>4</v>
          </cell>
          <cell r="AM122">
            <v>1</v>
          </cell>
          <cell r="AN122"/>
          <cell r="AO122">
            <v>15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  <cell r="AB123" t="str">
            <v>105465-P.S.R. RAMADILLA</v>
          </cell>
          <cell r="AC123"/>
          <cell r="AD123"/>
          <cell r="AE123">
            <v>2</v>
          </cell>
          <cell r="AF123">
            <v>1</v>
          </cell>
          <cell r="AG123"/>
          <cell r="AH123"/>
          <cell r="AI123"/>
          <cell r="AJ123">
            <v>1</v>
          </cell>
          <cell r="AK123"/>
          <cell r="AL123">
            <v>2</v>
          </cell>
          <cell r="AM123"/>
          <cell r="AN123">
            <v>2</v>
          </cell>
          <cell r="AO123">
            <v>8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  <cell r="AB124" t="str">
            <v>105466-P.S.R. VALLE HERMOSO</v>
          </cell>
          <cell r="AC124">
            <v>3</v>
          </cell>
          <cell r="AD124">
            <v>1</v>
          </cell>
          <cell r="AE124">
            <v>3</v>
          </cell>
          <cell r="AF124">
            <v>5</v>
          </cell>
          <cell r="AG124">
            <v>2</v>
          </cell>
          <cell r="AH124">
            <v>7</v>
          </cell>
          <cell r="AI124">
            <v>6</v>
          </cell>
          <cell r="AJ124">
            <v>3</v>
          </cell>
          <cell r="AK124">
            <v>3</v>
          </cell>
          <cell r="AL124">
            <v>2</v>
          </cell>
          <cell r="AM124">
            <v>4</v>
          </cell>
          <cell r="AN124">
            <v>2</v>
          </cell>
          <cell r="AO124">
            <v>41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  <cell r="AB125" t="str">
            <v>105490-P.S.R. EL DURAZNO</v>
          </cell>
          <cell r="AC125"/>
          <cell r="AD125"/>
          <cell r="AE125">
            <v>2</v>
          </cell>
          <cell r="AF125"/>
          <cell r="AG125"/>
          <cell r="AH125"/>
          <cell r="AI125">
            <v>1</v>
          </cell>
          <cell r="AJ125"/>
          <cell r="AK125"/>
          <cell r="AL125">
            <v>2</v>
          </cell>
          <cell r="AM125"/>
          <cell r="AN125">
            <v>1</v>
          </cell>
          <cell r="AO125">
            <v>6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  <cell r="AB126" t="str">
            <v>04303-MONTE PATRIA</v>
          </cell>
          <cell r="AC126">
            <v>235</v>
          </cell>
          <cell r="AD126">
            <v>237</v>
          </cell>
          <cell r="AE126">
            <v>239</v>
          </cell>
          <cell r="AF126">
            <v>272</v>
          </cell>
          <cell r="AG126">
            <v>142</v>
          </cell>
          <cell r="AH126">
            <v>268</v>
          </cell>
          <cell r="AI126">
            <v>338</v>
          </cell>
          <cell r="AJ126">
            <v>216</v>
          </cell>
          <cell r="AK126">
            <v>266</v>
          </cell>
          <cell r="AL126">
            <v>248</v>
          </cell>
          <cell r="AM126">
            <v>156</v>
          </cell>
          <cell r="AN126">
            <v>259</v>
          </cell>
          <cell r="AO126">
            <v>2876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  <cell r="AB127" t="str">
            <v>105307-CES. RURAL MONTE PATRIA</v>
          </cell>
          <cell r="AC127">
            <v>119</v>
          </cell>
          <cell r="AD127">
            <v>106</v>
          </cell>
          <cell r="AE127">
            <v>111</v>
          </cell>
          <cell r="AF127">
            <v>143</v>
          </cell>
          <cell r="AG127">
            <v>75</v>
          </cell>
          <cell r="AH127">
            <v>122</v>
          </cell>
          <cell r="AI127">
            <v>130</v>
          </cell>
          <cell r="AJ127">
            <v>80</v>
          </cell>
          <cell r="AK127">
            <v>145</v>
          </cell>
          <cell r="AL127">
            <v>134</v>
          </cell>
          <cell r="AM127">
            <v>48</v>
          </cell>
          <cell r="AN127">
            <v>138</v>
          </cell>
          <cell r="AO127">
            <v>1351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  <cell r="AB128" t="str">
            <v>105311-CES. RURAL CHAÑARAL ALTO</v>
          </cell>
          <cell r="AC128">
            <v>12</v>
          </cell>
          <cell r="AD128">
            <v>11</v>
          </cell>
          <cell r="AE128">
            <v>37</v>
          </cell>
          <cell r="AF128">
            <v>20</v>
          </cell>
          <cell r="AG128">
            <v>17</v>
          </cell>
          <cell r="AH128">
            <v>15</v>
          </cell>
          <cell r="AI128">
            <v>35</v>
          </cell>
          <cell r="AJ128">
            <v>16</v>
          </cell>
          <cell r="AK128">
            <v>31</v>
          </cell>
          <cell r="AL128">
            <v>29</v>
          </cell>
          <cell r="AM128">
            <v>83</v>
          </cell>
          <cell r="AN128">
            <v>31</v>
          </cell>
          <cell r="AO128">
            <v>337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  <cell r="AB129" t="str">
            <v>105312-CES. RURAL CAREN</v>
          </cell>
          <cell r="AC129">
            <v>27</v>
          </cell>
          <cell r="AD129">
            <v>26</v>
          </cell>
          <cell r="AE129">
            <v>19</v>
          </cell>
          <cell r="AF129">
            <v>40</v>
          </cell>
          <cell r="AG129">
            <v>17</v>
          </cell>
          <cell r="AH129">
            <v>21</v>
          </cell>
          <cell r="AI129">
            <v>35</v>
          </cell>
          <cell r="AJ129">
            <v>34</v>
          </cell>
          <cell r="AK129">
            <v>27</v>
          </cell>
          <cell r="AL129">
            <v>30</v>
          </cell>
          <cell r="AM129">
            <v>6</v>
          </cell>
          <cell r="AN129">
            <v>7</v>
          </cell>
          <cell r="AO129">
            <v>289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  <cell r="AB130" t="str">
            <v>105318-CES. RURAL EL PALQUI</v>
          </cell>
          <cell r="AC130">
            <v>77</v>
          </cell>
          <cell r="AD130">
            <v>94</v>
          </cell>
          <cell r="AE130">
            <v>72</v>
          </cell>
          <cell r="AF130">
            <v>69</v>
          </cell>
          <cell r="AG130">
            <v>33</v>
          </cell>
          <cell r="AH130">
            <v>110</v>
          </cell>
          <cell r="AI130">
            <v>138</v>
          </cell>
          <cell r="AJ130">
            <v>86</v>
          </cell>
          <cell r="AK130">
            <v>63</v>
          </cell>
          <cell r="AL130">
            <v>55</v>
          </cell>
          <cell r="AM130">
            <v>19</v>
          </cell>
          <cell r="AN130">
            <v>83</v>
          </cell>
          <cell r="AO130">
            <v>899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  <cell r="AB131" t="str">
            <v>04304-PUNITAQUI</v>
          </cell>
          <cell r="AC131">
            <v>107</v>
          </cell>
          <cell r="AD131">
            <v>110</v>
          </cell>
          <cell r="AE131">
            <v>74</v>
          </cell>
          <cell r="AF131">
            <v>113</v>
          </cell>
          <cell r="AG131">
            <v>105</v>
          </cell>
          <cell r="AH131">
            <v>105</v>
          </cell>
          <cell r="AI131">
            <v>147</v>
          </cell>
          <cell r="AJ131">
            <v>140</v>
          </cell>
          <cell r="AK131">
            <v>94</v>
          </cell>
          <cell r="AL131">
            <v>70</v>
          </cell>
          <cell r="AM131">
            <v>36</v>
          </cell>
          <cell r="AN131">
            <v>140</v>
          </cell>
          <cell r="AO131">
            <v>1241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  <cell r="AB132" t="str">
            <v>105308-CES. RURAL PUNITAQUI</v>
          </cell>
          <cell r="AC132">
            <v>107</v>
          </cell>
          <cell r="AD132">
            <v>110</v>
          </cell>
          <cell r="AE132">
            <v>74</v>
          </cell>
          <cell r="AF132">
            <v>113</v>
          </cell>
          <cell r="AG132">
            <v>105</v>
          </cell>
          <cell r="AH132">
            <v>105</v>
          </cell>
          <cell r="AI132">
            <v>147</v>
          </cell>
          <cell r="AJ132">
            <v>140</v>
          </cell>
          <cell r="AK132">
            <v>94</v>
          </cell>
          <cell r="AL132">
            <v>70</v>
          </cell>
          <cell r="AM132">
            <v>36</v>
          </cell>
          <cell r="AN132">
            <v>140</v>
          </cell>
          <cell r="AO132">
            <v>1241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  <cell r="AB133" t="str">
            <v>04305-RIO HURTADO</v>
          </cell>
          <cell r="AC133">
            <v>11</v>
          </cell>
          <cell r="AD133">
            <v>15</v>
          </cell>
          <cell r="AE133">
            <v>16</v>
          </cell>
          <cell r="AF133">
            <v>18</v>
          </cell>
          <cell r="AG133">
            <v>5</v>
          </cell>
          <cell r="AH133">
            <v>55</v>
          </cell>
          <cell r="AI133">
            <v>53</v>
          </cell>
          <cell r="AJ133">
            <v>21</v>
          </cell>
          <cell r="AK133">
            <v>42</v>
          </cell>
          <cell r="AL133">
            <v>23</v>
          </cell>
          <cell r="AM133">
            <v>0</v>
          </cell>
          <cell r="AN133">
            <v>61</v>
          </cell>
          <cell r="AO133">
            <v>320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  <cell r="AB134" t="str">
            <v>105310-CES. RURAL PICHASCA</v>
          </cell>
          <cell r="AC134"/>
          <cell r="AD134">
            <v>15</v>
          </cell>
          <cell r="AE134">
            <v>16</v>
          </cell>
          <cell r="AF134">
            <v>18</v>
          </cell>
          <cell r="AG134"/>
          <cell r="AH134">
            <v>52</v>
          </cell>
          <cell r="AI134">
            <v>38</v>
          </cell>
          <cell r="AJ134">
            <v>15</v>
          </cell>
          <cell r="AK134">
            <v>20</v>
          </cell>
          <cell r="AL134">
            <v>13</v>
          </cell>
          <cell r="AM134"/>
          <cell r="AN134">
            <v>37</v>
          </cell>
          <cell r="AO134">
            <v>224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  <cell r="AB135" t="str">
            <v>105409-P.S.R. EL CHAÑAR</v>
          </cell>
          <cell r="AC135"/>
          <cell r="AD135"/>
          <cell r="AE135"/>
          <cell r="AF135"/>
          <cell r="AG135"/>
          <cell r="AH135"/>
          <cell r="AI135"/>
          <cell r="AJ135"/>
          <cell r="AK135">
            <v>4</v>
          </cell>
          <cell r="AL135"/>
          <cell r="AM135"/>
          <cell r="AN135"/>
          <cell r="AO135">
            <v>4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  <cell r="AB136" t="str">
            <v>105410-P.S.R. HURTADO</v>
          </cell>
          <cell r="AC136"/>
          <cell r="AD136"/>
          <cell r="AE136"/>
          <cell r="AF136"/>
          <cell r="AG136">
            <v>1</v>
          </cell>
          <cell r="AH136">
            <v>1</v>
          </cell>
          <cell r="AI136"/>
          <cell r="AJ136">
            <v>1</v>
          </cell>
          <cell r="AK136">
            <v>4</v>
          </cell>
          <cell r="AL136">
            <v>1</v>
          </cell>
          <cell r="AM136"/>
          <cell r="AN136">
            <v>2</v>
          </cell>
          <cell r="AO136">
            <v>10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  <cell r="AB137" t="str">
            <v>105411-P.S.R. LAS BREAS</v>
          </cell>
          <cell r="AC137">
            <v>3</v>
          </cell>
          <cell r="AD137"/>
          <cell r="AE137"/>
          <cell r="AF137"/>
          <cell r="AG137"/>
          <cell r="AH137">
            <v>1</v>
          </cell>
          <cell r="AI137"/>
          <cell r="AJ137"/>
          <cell r="AK137">
            <v>3</v>
          </cell>
          <cell r="AL137">
            <v>1</v>
          </cell>
          <cell r="AM137"/>
          <cell r="AN137">
            <v>3</v>
          </cell>
          <cell r="AO137">
            <v>11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  <cell r="AB138" t="str">
            <v>105413-P.S.R. SAMO ALTO</v>
          </cell>
          <cell r="AC138">
            <v>5</v>
          </cell>
          <cell r="AD138"/>
          <cell r="AE138"/>
          <cell r="AF138"/>
          <cell r="AG138">
            <v>3</v>
          </cell>
          <cell r="AH138"/>
          <cell r="AI138">
            <v>4</v>
          </cell>
          <cell r="AJ138">
            <v>2</v>
          </cell>
          <cell r="AK138">
            <v>3</v>
          </cell>
          <cell r="AL138">
            <v>3</v>
          </cell>
          <cell r="AM138">
            <v>0</v>
          </cell>
          <cell r="AN138">
            <v>7</v>
          </cell>
          <cell r="AO138">
            <v>27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  <cell r="AB139" t="str">
            <v>105414-P.S.R. SERON</v>
          </cell>
          <cell r="AC139"/>
          <cell r="AD139"/>
          <cell r="AE139"/>
          <cell r="AF139"/>
          <cell r="AG139">
            <v>1</v>
          </cell>
          <cell r="AH139">
            <v>1</v>
          </cell>
          <cell r="AI139">
            <v>7</v>
          </cell>
          <cell r="AJ139"/>
          <cell r="AK139">
            <v>5</v>
          </cell>
          <cell r="AL139">
            <v>4</v>
          </cell>
          <cell r="AM139"/>
          <cell r="AN139">
            <v>4</v>
          </cell>
          <cell r="AO139">
            <v>22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  <cell r="AB140" t="str">
            <v>105503-P.S.R. TABAQUEROS</v>
          </cell>
          <cell r="AC140">
            <v>3</v>
          </cell>
          <cell r="AD140"/>
          <cell r="AE140"/>
          <cell r="AF140"/>
          <cell r="AG140"/>
          <cell r="AH140"/>
          <cell r="AI140">
            <v>4</v>
          </cell>
          <cell r="AJ140">
            <v>3</v>
          </cell>
          <cell r="AK140">
            <v>3</v>
          </cell>
          <cell r="AL140">
            <v>1</v>
          </cell>
          <cell r="AM140">
            <v>0</v>
          </cell>
          <cell r="AN140">
            <v>8</v>
          </cell>
          <cell r="AO140">
            <v>22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  <cell r="AB141" t="str">
            <v>Total general</v>
          </cell>
          <cell r="AC141">
            <v>5916</v>
          </cell>
          <cell r="AD141">
            <v>6321</v>
          </cell>
          <cell r="AE141">
            <v>5581</v>
          </cell>
          <cell r="AF141">
            <v>5698</v>
          </cell>
          <cell r="AG141">
            <v>5444</v>
          </cell>
          <cell r="AH141">
            <v>5543</v>
          </cell>
          <cell r="AI141">
            <v>6102</v>
          </cell>
          <cell r="AJ141">
            <v>6185</v>
          </cell>
          <cell r="AK141">
            <v>4965</v>
          </cell>
          <cell r="AL141">
            <v>5179</v>
          </cell>
          <cell r="AM141">
            <v>2321</v>
          </cell>
          <cell r="AN141">
            <v>5637</v>
          </cell>
          <cell r="AO141">
            <v>64892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2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3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1211</v>
          </cell>
          <cell r="I5">
            <v>1345</v>
          </cell>
          <cell r="J5">
            <v>1386</v>
          </cell>
          <cell r="K5">
            <v>1652</v>
          </cell>
          <cell r="L5">
            <v>1460</v>
          </cell>
          <cell r="M5">
            <v>1524</v>
          </cell>
          <cell r="N5">
            <v>1323</v>
          </cell>
          <cell r="O5">
            <v>2109</v>
          </cell>
          <cell r="P5">
            <v>1628</v>
          </cell>
          <cell r="Q5">
            <v>1878</v>
          </cell>
          <cell r="R5">
            <v>759</v>
          </cell>
          <cell r="S5">
            <v>1361</v>
          </cell>
          <cell r="T5">
            <v>17636</v>
          </cell>
        </row>
        <row r="6">
          <cell r="G6" t="str">
            <v>105100-HOSPITAL LA SERENA</v>
          </cell>
          <cell r="H6"/>
          <cell r="I6"/>
          <cell r="J6"/>
          <cell r="K6"/>
          <cell r="L6"/>
          <cell r="M6"/>
          <cell r="N6"/>
          <cell r="O6"/>
          <cell r="P6"/>
          <cell r="Q6"/>
          <cell r="R6">
            <v>1</v>
          </cell>
          <cell r="S6"/>
          <cell r="T6">
            <v>1</v>
          </cell>
        </row>
        <row r="7">
          <cell r="G7" t="str">
            <v>105300-CES. CARDENAL CARO</v>
          </cell>
          <cell r="H7">
            <v>187</v>
          </cell>
          <cell r="I7">
            <v>186</v>
          </cell>
          <cell r="J7">
            <v>263</v>
          </cell>
          <cell r="K7">
            <v>258</v>
          </cell>
          <cell r="L7">
            <v>237</v>
          </cell>
          <cell r="M7">
            <v>223</v>
          </cell>
          <cell r="N7">
            <v>312</v>
          </cell>
          <cell r="O7">
            <v>401</v>
          </cell>
          <cell r="P7">
            <v>250</v>
          </cell>
          <cell r="Q7">
            <v>415</v>
          </cell>
          <cell r="R7">
            <v>86</v>
          </cell>
          <cell r="S7">
            <v>324</v>
          </cell>
          <cell r="T7">
            <v>3142</v>
          </cell>
        </row>
        <row r="8">
          <cell r="G8" t="str">
            <v>105301-CES. LAS COMPAÑIAS</v>
          </cell>
          <cell r="H8">
            <v>74</v>
          </cell>
          <cell r="I8">
            <v>121</v>
          </cell>
          <cell r="J8">
            <v>75</v>
          </cell>
          <cell r="K8">
            <v>280</v>
          </cell>
          <cell r="L8">
            <v>229</v>
          </cell>
          <cell r="M8">
            <v>201</v>
          </cell>
          <cell r="N8">
            <v>139</v>
          </cell>
          <cell r="O8">
            <v>364</v>
          </cell>
          <cell r="P8">
            <v>247</v>
          </cell>
          <cell r="Q8">
            <v>436</v>
          </cell>
          <cell r="R8">
            <v>235</v>
          </cell>
          <cell r="S8">
            <v>144</v>
          </cell>
          <cell r="T8">
            <v>2545</v>
          </cell>
        </row>
        <row r="9">
          <cell r="G9" t="str">
            <v>105302-CES. PEDRO AGUIRRE C.</v>
          </cell>
          <cell r="H9">
            <v>179</v>
          </cell>
          <cell r="I9">
            <v>173</v>
          </cell>
          <cell r="J9">
            <v>257</v>
          </cell>
          <cell r="K9">
            <v>303</v>
          </cell>
          <cell r="L9">
            <v>214</v>
          </cell>
          <cell r="M9">
            <v>391</v>
          </cell>
          <cell r="N9">
            <v>135</v>
          </cell>
          <cell r="O9">
            <v>242</v>
          </cell>
          <cell r="P9">
            <v>162</v>
          </cell>
          <cell r="Q9">
            <v>145</v>
          </cell>
          <cell r="R9">
            <v>83</v>
          </cell>
          <cell r="S9">
            <v>135</v>
          </cell>
          <cell r="T9">
            <v>2419</v>
          </cell>
        </row>
        <row r="10">
          <cell r="G10" t="str">
            <v>105313-CES. SCHAFFHAUSER</v>
          </cell>
          <cell r="H10">
            <v>254</v>
          </cell>
          <cell r="I10">
            <v>418</v>
          </cell>
          <cell r="J10">
            <v>313</v>
          </cell>
          <cell r="K10">
            <v>385</v>
          </cell>
          <cell r="L10">
            <v>345</v>
          </cell>
          <cell r="M10">
            <v>315</v>
          </cell>
          <cell r="N10">
            <v>360</v>
          </cell>
          <cell r="O10">
            <v>334</v>
          </cell>
          <cell r="P10">
            <v>389</v>
          </cell>
          <cell r="Q10">
            <v>485</v>
          </cell>
          <cell r="R10">
            <v>110</v>
          </cell>
          <cell r="S10">
            <v>374</v>
          </cell>
          <cell r="T10">
            <v>4082</v>
          </cell>
        </row>
        <row r="11">
          <cell r="G11" t="str">
            <v>105319-CES. CARDENAL R.S.H.</v>
          </cell>
          <cell r="H11">
            <v>102</v>
          </cell>
          <cell r="I11">
            <v>116</v>
          </cell>
          <cell r="J11">
            <v>148</v>
          </cell>
          <cell r="K11">
            <v>175</v>
          </cell>
          <cell r="L11">
            <v>128</v>
          </cell>
          <cell r="M11">
            <v>146</v>
          </cell>
          <cell r="N11">
            <v>124</v>
          </cell>
          <cell r="O11">
            <v>181</v>
          </cell>
          <cell r="P11">
            <v>104</v>
          </cell>
          <cell r="Q11">
            <v>106</v>
          </cell>
          <cell r="R11">
            <v>58</v>
          </cell>
          <cell r="S11">
            <v>117</v>
          </cell>
          <cell r="T11">
            <v>1505</v>
          </cell>
        </row>
        <row r="12">
          <cell r="G12" t="str">
            <v>105325-CESFAM JUAN PABLO II</v>
          </cell>
          <cell r="H12">
            <v>258</v>
          </cell>
          <cell r="I12">
            <v>107</v>
          </cell>
          <cell r="J12">
            <v>211</v>
          </cell>
          <cell r="K12">
            <v>87</v>
          </cell>
          <cell r="L12">
            <v>165</v>
          </cell>
          <cell r="M12">
            <v>159</v>
          </cell>
          <cell r="N12">
            <v>118</v>
          </cell>
          <cell r="O12">
            <v>467</v>
          </cell>
          <cell r="P12">
            <v>331</v>
          </cell>
          <cell r="Q12">
            <v>143</v>
          </cell>
          <cell r="R12">
            <v>85</v>
          </cell>
          <cell r="S12">
            <v>150</v>
          </cell>
          <cell r="T12">
            <v>2281</v>
          </cell>
        </row>
        <row r="13">
          <cell r="G13" t="str">
            <v xml:space="preserve">105400-P.S.R. ALGARROBITO            </v>
          </cell>
          <cell r="H13">
            <v>55</v>
          </cell>
          <cell r="I13">
            <v>61</v>
          </cell>
          <cell r="J13">
            <v>13</v>
          </cell>
          <cell r="K13">
            <v>59</v>
          </cell>
          <cell r="L13">
            <v>17</v>
          </cell>
          <cell r="M13">
            <v>20</v>
          </cell>
          <cell r="N13">
            <v>37</v>
          </cell>
          <cell r="O13">
            <v>16</v>
          </cell>
          <cell r="P13">
            <v>43</v>
          </cell>
          <cell r="Q13">
            <v>38</v>
          </cell>
          <cell r="R13">
            <v>3</v>
          </cell>
          <cell r="S13">
            <v>9</v>
          </cell>
          <cell r="T13">
            <v>371</v>
          </cell>
        </row>
        <row r="14">
          <cell r="G14" t="str">
            <v>105401-P.S.R. LAS ROJAS</v>
          </cell>
          <cell r="H14">
            <v>22</v>
          </cell>
          <cell r="I14">
            <v>24</v>
          </cell>
          <cell r="J14">
            <v>9</v>
          </cell>
          <cell r="K14">
            <v>26</v>
          </cell>
          <cell r="L14">
            <v>12</v>
          </cell>
          <cell r="M14">
            <v>6</v>
          </cell>
          <cell r="N14">
            <v>14</v>
          </cell>
          <cell r="O14">
            <v>8</v>
          </cell>
          <cell r="P14">
            <v>1</v>
          </cell>
          <cell r="Q14">
            <v>5</v>
          </cell>
          <cell r="R14">
            <v>6</v>
          </cell>
          <cell r="S14">
            <v>4</v>
          </cell>
          <cell r="T14">
            <v>137</v>
          </cell>
        </row>
        <row r="15">
          <cell r="G15" t="str">
            <v>105402-P.S.R. EL ROMERO</v>
          </cell>
          <cell r="H15">
            <v>10</v>
          </cell>
          <cell r="I15">
            <v>15</v>
          </cell>
          <cell r="J15">
            <v>12</v>
          </cell>
          <cell r="K15">
            <v>10</v>
          </cell>
          <cell r="L15">
            <v>1</v>
          </cell>
          <cell r="M15">
            <v>4</v>
          </cell>
          <cell r="N15">
            <v>12</v>
          </cell>
          <cell r="O15">
            <v>3</v>
          </cell>
          <cell r="P15">
            <v>7</v>
          </cell>
          <cell r="Q15">
            <v>6</v>
          </cell>
          <cell r="R15"/>
          <cell r="S15">
            <v>4</v>
          </cell>
          <cell r="T15">
            <v>84</v>
          </cell>
        </row>
        <row r="16">
          <cell r="G16" t="str">
            <v>105499-P.S.R. LAMBERT</v>
          </cell>
          <cell r="H16">
            <v>11</v>
          </cell>
          <cell r="I16">
            <v>45</v>
          </cell>
          <cell r="J16">
            <v>34</v>
          </cell>
          <cell r="K16">
            <v>12</v>
          </cell>
          <cell r="L16">
            <v>37</v>
          </cell>
          <cell r="M16">
            <v>2</v>
          </cell>
          <cell r="N16">
            <v>34</v>
          </cell>
          <cell r="O16">
            <v>13</v>
          </cell>
          <cell r="P16">
            <v>14</v>
          </cell>
          <cell r="Q16">
            <v>7</v>
          </cell>
          <cell r="R16"/>
          <cell r="S16">
            <v>21</v>
          </cell>
          <cell r="T16">
            <v>230</v>
          </cell>
        </row>
        <row r="17">
          <cell r="G17" t="str">
            <v>105700-CECOF VILLA EL INDIO</v>
          </cell>
          <cell r="H17">
            <v>13</v>
          </cell>
          <cell r="I17">
            <v>21</v>
          </cell>
          <cell r="J17">
            <v>14</v>
          </cell>
          <cell r="K17">
            <v>11</v>
          </cell>
          <cell r="L17">
            <v>28</v>
          </cell>
          <cell r="M17">
            <v>23</v>
          </cell>
          <cell r="N17">
            <v>27</v>
          </cell>
          <cell r="O17">
            <v>19</v>
          </cell>
          <cell r="P17">
            <v>20</v>
          </cell>
          <cell r="Q17">
            <v>27</v>
          </cell>
          <cell r="R17">
            <v>13</v>
          </cell>
          <cell r="S17">
            <v>32</v>
          </cell>
          <cell r="T17">
            <v>248</v>
          </cell>
        </row>
        <row r="18">
          <cell r="G18" t="str">
            <v>105701-CECOF VILLA ALEMANIA</v>
          </cell>
          <cell r="H18"/>
          <cell r="I18">
            <v>35</v>
          </cell>
          <cell r="J18">
            <v>17</v>
          </cell>
          <cell r="K18">
            <v>11</v>
          </cell>
          <cell r="L18">
            <v>16</v>
          </cell>
          <cell r="M18">
            <v>13</v>
          </cell>
          <cell r="N18">
            <v>3</v>
          </cell>
          <cell r="O18">
            <v>4</v>
          </cell>
          <cell r="P18">
            <v>7</v>
          </cell>
          <cell r="Q18"/>
          <cell r="R18">
            <v>9</v>
          </cell>
          <cell r="S18">
            <v>1</v>
          </cell>
          <cell r="T18">
            <v>116</v>
          </cell>
        </row>
        <row r="19">
          <cell r="G19" t="str">
            <v>105702-CECOF VILLA LAMBERT</v>
          </cell>
          <cell r="H19">
            <v>36</v>
          </cell>
          <cell r="I19">
            <v>11</v>
          </cell>
          <cell r="J19">
            <v>14</v>
          </cell>
          <cell r="K19">
            <v>33</v>
          </cell>
          <cell r="L19">
            <v>24</v>
          </cell>
          <cell r="M19">
            <v>21</v>
          </cell>
          <cell r="N19">
            <v>4</v>
          </cell>
          <cell r="O19">
            <v>46</v>
          </cell>
          <cell r="P19">
            <v>34</v>
          </cell>
          <cell r="Q19">
            <v>29</v>
          </cell>
          <cell r="R19">
            <v>32</v>
          </cell>
          <cell r="S19">
            <v>15</v>
          </cell>
          <cell r="T19">
            <v>299</v>
          </cell>
        </row>
        <row r="20">
          <cell r="G20" t="str">
            <v>200402-CECOF ARCOS DE PINAMAR</v>
          </cell>
          <cell r="H20">
            <v>10</v>
          </cell>
          <cell r="I20">
            <v>12</v>
          </cell>
          <cell r="J20">
            <v>6</v>
          </cell>
          <cell r="K20">
            <v>2</v>
          </cell>
          <cell r="L20">
            <v>7</v>
          </cell>
          <cell r="M20"/>
          <cell r="N20">
            <v>4</v>
          </cell>
          <cell r="O20">
            <v>11</v>
          </cell>
          <cell r="P20">
            <v>19</v>
          </cell>
          <cell r="Q20">
            <v>36</v>
          </cell>
          <cell r="R20">
            <v>38</v>
          </cell>
          <cell r="S20">
            <v>31</v>
          </cell>
          <cell r="T20">
            <v>176</v>
          </cell>
        </row>
        <row r="21">
          <cell r="G21" t="str">
            <v>04102-COQUIMBO</v>
          </cell>
          <cell r="H21">
            <v>1185</v>
          </cell>
          <cell r="I21">
            <v>1321</v>
          </cell>
          <cell r="J21">
            <v>1230</v>
          </cell>
          <cell r="K21">
            <v>1361</v>
          </cell>
          <cell r="L21">
            <v>1442</v>
          </cell>
          <cell r="M21">
            <v>1175</v>
          </cell>
          <cell r="N21">
            <v>1410</v>
          </cell>
          <cell r="O21">
            <v>1425</v>
          </cell>
          <cell r="P21">
            <v>1231</v>
          </cell>
          <cell r="Q21">
            <v>751</v>
          </cell>
          <cell r="R21">
            <v>181</v>
          </cell>
          <cell r="S21">
            <v>846</v>
          </cell>
          <cell r="T21">
            <v>13558</v>
          </cell>
        </row>
        <row r="22">
          <cell r="G22" t="str">
            <v>105303-CES. SAN JUAN</v>
          </cell>
          <cell r="H22">
            <v>189</v>
          </cell>
          <cell r="I22">
            <v>352</v>
          </cell>
          <cell r="J22">
            <v>229</v>
          </cell>
          <cell r="K22">
            <v>276</v>
          </cell>
          <cell r="L22">
            <v>236</v>
          </cell>
          <cell r="M22">
            <v>216</v>
          </cell>
          <cell r="N22">
            <v>260</v>
          </cell>
          <cell r="O22">
            <v>255</v>
          </cell>
          <cell r="P22">
            <v>225</v>
          </cell>
          <cell r="Q22">
            <v>199</v>
          </cell>
          <cell r="R22">
            <v>13</v>
          </cell>
          <cell r="S22">
            <v>138</v>
          </cell>
          <cell r="T22">
            <v>2588</v>
          </cell>
        </row>
        <row r="23">
          <cell r="G23" t="str">
            <v>105304-CES. SANTA CECILIA</v>
          </cell>
          <cell r="H23">
            <v>173</v>
          </cell>
          <cell r="I23">
            <v>186</v>
          </cell>
          <cell r="J23">
            <v>215</v>
          </cell>
          <cell r="K23">
            <v>247</v>
          </cell>
          <cell r="L23">
            <v>223</v>
          </cell>
          <cell r="M23">
            <v>272</v>
          </cell>
          <cell r="N23">
            <v>291</v>
          </cell>
          <cell r="O23">
            <v>337</v>
          </cell>
          <cell r="P23">
            <v>189</v>
          </cell>
          <cell r="Q23">
            <v>120</v>
          </cell>
          <cell r="R23">
            <v>29</v>
          </cell>
          <cell r="S23">
            <v>57</v>
          </cell>
          <cell r="T23">
            <v>2339</v>
          </cell>
        </row>
        <row r="24">
          <cell r="G24" t="str">
            <v>105305-CES. TIERRAS BLANCAS</v>
          </cell>
          <cell r="H24">
            <v>272</v>
          </cell>
          <cell r="I24">
            <v>197</v>
          </cell>
          <cell r="J24">
            <v>166</v>
          </cell>
          <cell r="K24">
            <v>148</v>
          </cell>
          <cell r="L24">
            <v>173</v>
          </cell>
          <cell r="M24">
            <v>140</v>
          </cell>
          <cell r="N24">
            <v>204</v>
          </cell>
          <cell r="O24">
            <v>175</v>
          </cell>
          <cell r="P24">
            <v>142</v>
          </cell>
          <cell r="Q24">
            <v>131</v>
          </cell>
          <cell r="R24">
            <v>11</v>
          </cell>
          <cell r="S24">
            <v>108</v>
          </cell>
          <cell r="T24">
            <v>1867</v>
          </cell>
        </row>
        <row r="25">
          <cell r="G25" t="str">
            <v>105321-CES. RURAL  TONGOY</v>
          </cell>
          <cell r="H25">
            <v>45</v>
          </cell>
          <cell r="I25"/>
          <cell r="J25">
            <v>73</v>
          </cell>
          <cell r="K25">
            <v>56</v>
          </cell>
          <cell r="L25">
            <v>45</v>
          </cell>
          <cell r="M25">
            <v>37</v>
          </cell>
          <cell r="N25">
            <v>31</v>
          </cell>
          <cell r="O25">
            <v>62</v>
          </cell>
          <cell r="P25">
            <v>76</v>
          </cell>
          <cell r="Q25">
            <v>33</v>
          </cell>
          <cell r="R25"/>
          <cell r="S25">
            <v>16</v>
          </cell>
          <cell r="T25">
            <v>474</v>
          </cell>
        </row>
        <row r="26">
          <cell r="G26" t="str">
            <v>105323-CES. DR. SERGIO AGUILAR</v>
          </cell>
          <cell r="H26">
            <v>302</v>
          </cell>
          <cell r="I26">
            <v>405</v>
          </cell>
          <cell r="J26">
            <v>368</v>
          </cell>
          <cell r="K26">
            <v>425</v>
          </cell>
          <cell r="L26">
            <v>570</v>
          </cell>
          <cell r="M26">
            <v>286</v>
          </cell>
          <cell r="N26">
            <v>451</v>
          </cell>
          <cell r="O26">
            <v>376</v>
          </cell>
          <cell r="P26">
            <v>329</v>
          </cell>
          <cell r="Q26">
            <v>163</v>
          </cell>
          <cell r="R26">
            <v>100</v>
          </cell>
          <cell r="S26">
            <v>372</v>
          </cell>
          <cell r="T26">
            <v>4147</v>
          </cell>
        </row>
        <row r="27">
          <cell r="G27" t="str">
            <v xml:space="preserve">105404-P.S.R. EL TANGUE                         </v>
          </cell>
          <cell r="H27"/>
          <cell r="I27"/>
          <cell r="J27"/>
          <cell r="K27">
            <v>1</v>
          </cell>
          <cell r="L27"/>
          <cell r="M27"/>
          <cell r="N27"/>
          <cell r="O27"/>
          <cell r="P27">
            <v>1</v>
          </cell>
          <cell r="Q27"/>
          <cell r="R27"/>
          <cell r="S27"/>
          <cell r="T27">
            <v>2</v>
          </cell>
        </row>
        <row r="28">
          <cell r="G28" t="str">
            <v>105405-P.S.R. GUANAQUEROS</v>
          </cell>
          <cell r="H28">
            <v>13</v>
          </cell>
          <cell r="I28">
            <v>6</v>
          </cell>
          <cell r="J28">
            <v>8</v>
          </cell>
          <cell r="K28">
            <v>5</v>
          </cell>
          <cell r="L28">
            <v>39</v>
          </cell>
          <cell r="M28">
            <v>33</v>
          </cell>
          <cell r="N28">
            <v>20</v>
          </cell>
          <cell r="O28">
            <v>41</v>
          </cell>
          <cell r="P28">
            <v>50</v>
          </cell>
          <cell r="Q28">
            <v>26</v>
          </cell>
          <cell r="R28"/>
          <cell r="S28">
            <v>14</v>
          </cell>
          <cell r="T28">
            <v>255</v>
          </cell>
        </row>
        <row r="29">
          <cell r="G29" t="str">
            <v>105407-P.S.R. TAMBILLOS</v>
          </cell>
          <cell r="H29">
            <v>18</v>
          </cell>
          <cell r="I29">
            <v>5</v>
          </cell>
          <cell r="J29">
            <v>1</v>
          </cell>
          <cell r="K29">
            <v>2</v>
          </cell>
          <cell r="L29">
            <v>5</v>
          </cell>
          <cell r="M29">
            <v>5</v>
          </cell>
          <cell r="N29">
            <v>2</v>
          </cell>
          <cell r="O29"/>
          <cell r="P29"/>
          <cell r="Q29">
            <v>2</v>
          </cell>
          <cell r="R29"/>
          <cell r="S29"/>
          <cell r="T29">
            <v>40</v>
          </cell>
        </row>
        <row r="30">
          <cell r="G30" t="str">
            <v>105705-CECOF EL ALBA</v>
          </cell>
          <cell r="H30">
            <v>48</v>
          </cell>
          <cell r="I30">
            <v>41</v>
          </cell>
          <cell r="J30">
            <v>41</v>
          </cell>
          <cell r="K30">
            <v>42</v>
          </cell>
          <cell r="L30">
            <v>38</v>
          </cell>
          <cell r="M30">
            <v>31</v>
          </cell>
          <cell r="N30">
            <v>42</v>
          </cell>
          <cell r="O30">
            <v>39</v>
          </cell>
          <cell r="P30">
            <v>69</v>
          </cell>
          <cell r="Q30">
            <v>11</v>
          </cell>
          <cell r="R30">
            <v>1</v>
          </cell>
          <cell r="S30">
            <v>6</v>
          </cell>
          <cell r="T30">
            <v>409</v>
          </cell>
        </row>
        <row r="31">
          <cell r="G31" t="str">
            <v>200273-CECOF PUNTA MIRA</v>
          </cell>
          <cell r="H31">
            <v>5</v>
          </cell>
          <cell r="I31">
            <v>14</v>
          </cell>
          <cell r="J31">
            <v>15</v>
          </cell>
          <cell r="K31">
            <v>13</v>
          </cell>
          <cell r="L31">
            <v>18</v>
          </cell>
          <cell r="M31">
            <v>11</v>
          </cell>
          <cell r="N31">
            <v>11</v>
          </cell>
          <cell r="O31">
            <v>14</v>
          </cell>
          <cell r="P31">
            <v>19</v>
          </cell>
          <cell r="Q31">
            <v>3</v>
          </cell>
          <cell r="R31">
            <v>1</v>
          </cell>
          <cell r="S31">
            <v>9</v>
          </cell>
          <cell r="T31">
            <v>133</v>
          </cell>
        </row>
        <row r="32">
          <cell r="G32" t="str">
            <v>200494-CESFAM EL SAUCE</v>
          </cell>
          <cell r="H32">
            <v>19</v>
          </cell>
          <cell r="I32">
            <v>46</v>
          </cell>
          <cell r="J32">
            <v>37</v>
          </cell>
          <cell r="K32">
            <v>65</v>
          </cell>
          <cell r="L32">
            <v>23</v>
          </cell>
          <cell r="M32">
            <v>68</v>
          </cell>
          <cell r="N32">
            <v>37</v>
          </cell>
          <cell r="O32">
            <v>61</v>
          </cell>
          <cell r="P32">
            <v>74</v>
          </cell>
          <cell r="Q32">
            <v>36</v>
          </cell>
          <cell r="R32">
            <v>23</v>
          </cell>
          <cell r="S32">
            <v>36</v>
          </cell>
          <cell r="T32">
            <v>525</v>
          </cell>
        </row>
        <row r="33">
          <cell r="G33" t="str">
            <v>200499-CESFAM PAN DE AZÚCAR</v>
          </cell>
          <cell r="H33">
            <v>101</v>
          </cell>
          <cell r="I33">
            <v>69</v>
          </cell>
          <cell r="J33">
            <v>77</v>
          </cell>
          <cell r="K33">
            <v>81</v>
          </cell>
          <cell r="L33">
            <v>72</v>
          </cell>
          <cell r="M33">
            <v>76</v>
          </cell>
          <cell r="N33">
            <v>61</v>
          </cell>
          <cell r="O33">
            <v>65</v>
          </cell>
          <cell r="P33">
            <v>57</v>
          </cell>
          <cell r="Q33">
            <v>27</v>
          </cell>
          <cell r="R33">
            <v>3</v>
          </cell>
          <cell r="S33">
            <v>70</v>
          </cell>
          <cell r="T33">
            <v>759</v>
          </cell>
        </row>
        <row r="34">
          <cell r="G34" t="str">
            <v>200607-CESFAM LILA CORTES</v>
          </cell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>
            <v>20</v>
          </cell>
          <cell r="T34">
            <v>20</v>
          </cell>
        </row>
        <row r="35">
          <cell r="G35" t="str">
            <v>04103-ANDACOLLO</v>
          </cell>
          <cell r="H35">
            <v>54</v>
          </cell>
          <cell r="I35">
            <v>46</v>
          </cell>
          <cell r="J35">
            <v>66</v>
          </cell>
          <cell r="K35">
            <v>82</v>
          </cell>
          <cell r="L35">
            <v>91</v>
          </cell>
          <cell r="M35">
            <v>99</v>
          </cell>
          <cell r="N35">
            <v>142</v>
          </cell>
          <cell r="O35">
            <v>136</v>
          </cell>
          <cell r="P35">
            <v>123</v>
          </cell>
          <cell r="Q35">
            <v>109</v>
          </cell>
          <cell r="R35">
            <v>164</v>
          </cell>
          <cell r="S35">
            <v>157</v>
          </cell>
          <cell r="T35">
            <v>1269</v>
          </cell>
        </row>
        <row r="36">
          <cell r="G36" t="str">
            <v>105106-HOSPITAL ANDACOLLO</v>
          </cell>
          <cell r="H36">
            <v>54</v>
          </cell>
          <cell r="I36">
            <v>46</v>
          </cell>
          <cell r="J36">
            <v>66</v>
          </cell>
          <cell r="K36">
            <v>82</v>
          </cell>
          <cell r="L36">
            <v>91</v>
          </cell>
          <cell r="M36">
            <v>99</v>
          </cell>
          <cell r="N36">
            <v>142</v>
          </cell>
          <cell r="O36">
            <v>136</v>
          </cell>
          <cell r="P36">
            <v>123</v>
          </cell>
          <cell r="Q36">
            <v>109</v>
          </cell>
          <cell r="R36">
            <v>164</v>
          </cell>
          <cell r="S36">
            <v>157</v>
          </cell>
          <cell r="T36">
            <v>1269</v>
          </cell>
        </row>
        <row r="37">
          <cell r="G37" t="str">
            <v>04104-LA HIGUERA</v>
          </cell>
          <cell r="H37">
            <v>13</v>
          </cell>
          <cell r="I37">
            <v>28</v>
          </cell>
          <cell r="J37">
            <v>14</v>
          </cell>
          <cell r="K37">
            <v>103</v>
          </cell>
          <cell r="L37">
            <v>54</v>
          </cell>
          <cell r="M37">
            <v>81</v>
          </cell>
          <cell r="N37">
            <v>68</v>
          </cell>
          <cell r="O37">
            <v>146</v>
          </cell>
          <cell r="P37">
            <v>18</v>
          </cell>
          <cell r="Q37">
            <v>84</v>
          </cell>
          <cell r="R37">
            <v>62</v>
          </cell>
          <cell r="S37">
            <v>118</v>
          </cell>
          <cell r="T37">
            <v>789</v>
          </cell>
        </row>
        <row r="38">
          <cell r="G38" t="str">
            <v>105314-CES. LA HIGUERA</v>
          </cell>
          <cell r="H38">
            <v>2</v>
          </cell>
          <cell r="I38">
            <v>6</v>
          </cell>
          <cell r="J38">
            <v>7</v>
          </cell>
          <cell r="K38">
            <v>84</v>
          </cell>
          <cell r="L38">
            <v>32</v>
          </cell>
          <cell r="M38">
            <v>24</v>
          </cell>
          <cell r="N38">
            <v>53</v>
          </cell>
          <cell r="O38">
            <v>123</v>
          </cell>
          <cell r="P38">
            <v>1</v>
          </cell>
          <cell r="Q38">
            <v>60</v>
          </cell>
          <cell r="R38">
            <v>51</v>
          </cell>
          <cell r="S38">
            <v>88</v>
          </cell>
          <cell r="T38">
            <v>531</v>
          </cell>
        </row>
        <row r="39">
          <cell r="G39" t="str">
            <v xml:space="preserve">105500-P.S.R. CALETA HORNOS        </v>
          </cell>
          <cell r="H39"/>
          <cell r="I39">
            <v>6</v>
          </cell>
          <cell r="J39">
            <v>2</v>
          </cell>
          <cell r="K39">
            <v>3</v>
          </cell>
          <cell r="L39">
            <v>2</v>
          </cell>
          <cell r="M39">
            <v>16</v>
          </cell>
          <cell r="N39">
            <v>8</v>
          </cell>
          <cell r="O39">
            <v>5</v>
          </cell>
          <cell r="P39">
            <v>8</v>
          </cell>
          <cell r="Q39">
            <v>8</v>
          </cell>
          <cell r="R39">
            <v>7</v>
          </cell>
          <cell r="S39">
            <v>18</v>
          </cell>
          <cell r="T39">
            <v>83</v>
          </cell>
        </row>
        <row r="40">
          <cell r="G40" t="str">
            <v>105505-P.S.R. LOS CHOROS</v>
          </cell>
          <cell r="H40">
            <v>3</v>
          </cell>
          <cell r="I40">
            <v>6</v>
          </cell>
          <cell r="J40">
            <v>1</v>
          </cell>
          <cell r="K40">
            <v>8</v>
          </cell>
          <cell r="L40">
            <v>8</v>
          </cell>
          <cell r="M40">
            <v>32</v>
          </cell>
          <cell r="N40">
            <v>2</v>
          </cell>
          <cell r="O40">
            <v>2</v>
          </cell>
          <cell r="P40">
            <v>1</v>
          </cell>
          <cell r="Q40">
            <v>5</v>
          </cell>
          <cell r="R40">
            <v>2</v>
          </cell>
          <cell r="S40">
            <v>2</v>
          </cell>
          <cell r="T40">
            <v>72</v>
          </cell>
        </row>
        <row r="41">
          <cell r="G41" t="str">
            <v>105506-P.S.R. EL TRAPICHE</v>
          </cell>
          <cell r="H41">
            <v>8</v>
          </cell>
          <cell r="I41">
            <v>10</v>
          </cell>
          <cell r="J41">
            <v>4</v>
          </cell>
          <cell r="K41">
            <v>8</v>
          </cell>
          <cell r="L41">
            <v>12</v>
          </cell>
          <cell r="M41">
            <v>9</v>
          </cell>
          <cell r="N41">
            <v>5</v>
          </cell>
          <cell r="O41">
            <v>16</v>
          </cell>
          <cell r="P41">
            <v>8</v>
          </cell>
          <cell r="Q41">
            <v>11</v>
          </cell>
          <cell r="R41">
            <v>2</v>
          </cell>
          <cell r="S41">
            <v>10</v>
          </cell>
          <cell r="T41">
            <v>103</v>
          </cell>
        </row>
        <row r="42">
          <cell r="G42" t="str">
            <v>04105-PAIHUANO</v>
          </cell>
          <cell r="H42">
            <v>65</v>
          </cell>
          <cell r="I42">
            <v>59</v>
          </cell>
          <cell r="J42">
            <v>90</v>
          </cell>
          <cell r="K42">
            <v>84</v>
          </cell>
          <cell r="L42">
            <v>93</v>
          </cell>
          <cell r="M42">
            <v>109</v>
          </cell>
          <cell r="N42">
            <v>92</v>
          </cell>
          <cell r="O42">
            <v>126</v>
          </cell>
          <cell r="P42">
            <v>109</v>
          </cell>
          <cell r="Q42">
            <v>87</v>
          </cell>
          <cell r="R42">
            <v>44</v>
          </cell>
          <cell r="S42">
            <v>106</v>
          </cell>
          <cell r="T42">
            <v>1064</v>
          </cell>
        </row>
        <row r="43">
          <cell r="G43" t="str">
            <v>105306-CES. PAIHUANO</v>
          </cell>
          <cell r="H43">
            <v>36</v>
          </cell>
          <cell r="I43">
            <v>27</v>
          </cell>
          <cell r="J43">
            <v>68</v>
          </cell>
          <cell r="K43">
            <v>66</v>
          </cell>
          <cell r="L43">
            <v>54</v>
          </cell>
          <cell r="M43">
            <v>51</v>
          </cell>
          <cell r="N43">
            <v>50</v>
          </cell>
          <cell r="O43">
            <v>78</v>
          </cell>
          <cell r="P43">
            <v>79</v>
          </cell>
          <cell r="Q43">
            <v>39</v>
          </cell>
          <cell r="R43">
            <v>26</v>
          </cell>
          <cell r="S43">
            <v>64</v>
          </cell>
          <cell r="T43">
            <v>638</v>
          </cell>
        </row>
        <row r="44">
          <cell r="G44" t="str">
            <v>105475-P.S.R. HORCON</v>
          </cell>
          <cell r="H44">
            <v>4</v>
          </cell>
          <cell r="I44">
            <v>1</v>
          </cell>
          <cell r="J44">
            <v>4</v>
          </cell>
          <cell r="K44">
            <v>3</v>
          </cell>
          <cell r="L44">
            <v>2</v>
          </cell>
          <cell r="M44">
            <v>16</v>
          </cell>
          <cell r="N44">
            <v>18</v>
          </cell>
          <cell r="O44">
            <v>7</v>
          </cell>
          <cell r="P44">
            <v>2</v>
          </cell>
          <cell r="Q44">
            <v>13</v>
          </cell>
          <cell r="R44"/>
          <cell r="S44">
            <v>4</v>
          </cell>
          <cell r="T44">
            <v>74</v>
          </cell>
        </row>
        <row r="45">
          <cell r="G45" t="str">
            <v>105476-P.S.R. MONTE GRANDE</v>
          </cell>
          <cell r="H45">
            <v>10</v>
          </cell>
          <cell r="I45">
            <v>8</v>
          </cell>
          <cell r="J45">
            <v>8</v>
          </cell>
          <cell r="K45">
            <v>1</v>
          </cell>
          <cell r="L45">
            <v>5</v>
          </cell>
          <cell r="M45">
            <v>11</v>
          </cell>
          <cell r="N45">
            <v>3</v>
          </cell>
          <cell r="O45">
            <v>9</v>
          </cell>
          <cell r="P45">
            <v>4</v>
          </cell>
          <cell r="Q45">
            <v>4</v>
          </cell>
          <cell r="R45">
            <v>1</v>
          </cell>
          <cell r="S45">
            <v>7</v>
          </cell>
          <cell r="T45">
            <v>71</v>
          </cell>
        </row>
        <row r="46">
          <cell r="G46" t="str">
            <v>105477-P.S.R. PISCO ELQUI</v>
          </cell>
          <cell r="H46">
            <v>15</v>
          </cell>
          <cell r="I46">
            <v>23</v>
          </cell>
          <cell r="J46">
            <v>10</v>
          </cell>
          <cell r="K46">
            <v>14</v>
          </cell>
          <cell r="L46">
            <v>32</v>
          </cell>
          <cell r="M46">
            <v>31</v>
          </cell>
          <cell r="N46">
            <v>21</v>
          </cell>
          <cell r="O46">
            <v>32</v>
          </cell>
          <cell r="P46">
            <v>24</v>
          </cell>
          <cell r="Q46">
            <v>31</v>
          </cell>
          <cell r="R46">
            <v>17</v>
          </cell>
          <cell r="S46">
            <v>31</v>
          </cell>
          <cell r="T46">
            <v>281</v>
          </cell>
        </row>
        <row r="47">
          <cell r="G47" t="str">
            <v>04106-VICUÑA</v>
          </cell>
          <cell r="H47">
            <v>262</v>
          </cell>
          <cell r="I47">
            <v>184</v>
          </cell>
          <cell r="J47">
            <v>155</v>
          </cell>
          <cell r="K47">
            <v>163</v>
          </cell>
          <cell r="L47">
            <v>226</v>
          </cell>
          <cell r="M47">
            <v>212</v>
          </cell>
          <cell r="N47">
            <v>255</v>
          </cell>
          <cell r="O47">
            <v>272</v>
          </cell>
          <cell r="P47">
            <v>199</v>
          </cell>
          <cell r="Q47">
            <v>291</v>
          </cell>
          <cell r="R47">
            <v>302</v>
          </cell>
          <cell r="S47">
            <v>475</v>
          </cell>
          <cell r="T47">
            <v>2996</v>
          </cell>
        </row>
        <row r="48">
          <cell r="G48" t="str">
            <v>105107-HOSPITAL VICUÑA</v>
          </cell>
          <cell r="H48">
            <v>106</v>
          </cell>
          <cell r="I48">
            <v>43</v>
          </cell>
          <cell r="J48">
            <v>26</v>
          </cell>
          <cell r="K48">
            <v>23</v>
          </cell>
          <cell r="L48">
            <v>33</v>
          </cell>
          <cell r="M48">
            <v>88</v>
          </cell>
          <cell r="N48">
            <v>77</v>
          </cell>
          <cell r="O48">
            <v>98</v>
          </cell>
          <cell r="P48">
            <v>74</v>
          </cell>
          <cell r="Q48">
            <v>89</v>
          </cell>
          <cell r="R48">
            <v>106</v>
          </cell>
          <cell r="S48">
            <v>226</v>
          </cell>
          <cell r="T48">
            <v>989</v>
          </cell>
        </row>
        <row r="49">
          <cell r="G49" t="str">
            <v>105467-P.S.R. DIAGUITAS</v>
          </cell>
          <cell r="H49">
            <v>12</v>
          </cell>
          <cell r="I49">
            <v>27</v>
          </cell>
          <cell r="J49">
            <v>16</v>
          </cell>
          <cell r="K49">
            <v>23</v>
          </cell>
          <cell r="L49">
            <v>13</v>
          </cell>
          <cell r="M49">
            <v>9</v>
          </cell>
          <cell r="N49">
            <v>13</v>
          </cell>
          <cell r="O49">
            <v>20</v>
          </cell>
          <cell r="P49">
            <v>20</v>
          </cell>
          <cell r="Q49">
            <v>23</v>
          </cell>
          <cell r="R49">
            <v>29</v>
          </cell>
          <cell r="S49">
            <v>45</v>
          </cell>
          <cell r="T49">
            <v>250</v>
          </cell>
        </row>
        <row r="50">
          <cell r="G50" t="str">
            <v>105468-P.S.R. EL MOLLE</v>
          </cell>
          <cell r="H50">
            <v>12</v>
          </cell>
          <cell r="I50">
            <v>14</v>
          </cell>
          <cell r="J50">
            <v>25</v>
          </cell>
          <cell r="K50">
            <v>26</v>
          </cell>
          <cell r="L50">
            <v>34</v>
          </cell>
          <cell r="M50">
            <v>11</v>
          </cell>
          <cell r="N50">
            <v>11</v>
          </cell>
          <cell r="O50">
            <v>15</v>
          </cell>
          <cell r="P50">
            <v>16</v>
          </cell>
          <cell r="Q50">
            <v>23</v>
          </cell>
          <cell r="R50">
            <v>22</v>
          </cell>
          <cell r="S50">
            <v>21</v>
          </cell>
          <cell r="T50">
            <v>230</v>
          </cell>
        </row>
        <row r="51">
          <cell r="G51" t="str">
            <v>105469-P.S.R. EL TAMBO</v>
          </cell>
          <cell r="H51">
            <v>7</v>
          </cell>
          <cell r="I51">
            <v>26</v>
          </cell>
          <cell r="J51">
            <v>4</v>
          </cell>
          <cell r="K51">
            <v>17</v>
          </cell>
          <cell r="L51">
            <v>24</v>
          </cell>
          <cell r="M51">
            <v>37</v>
          </cell>
          <cell r="N51">
            <v>34</v>
          </cell>
          <cell r="O51">
            <v>20</v>
          </cell>
          <cell r="P51">
            <v>22</v>
          </cell>
          <cell r="Q51">
            <v>33</v>
          </cell>
          <cell r="R51">
            <v>39</v>
          </cell>
          <cell r="S51">
            <v>33</v>
          </cell>
          <cell r="T51">
            <v>296</v>
          </cell>
        </row>
        <row r="52">
          <cell r="G52" t="str">
            <v>105470-P.S.R. HUANTA</v>
          </cell>
          <cell r="H52">
            <v>1</v>
          </cell>
          <cell r="I52">
            <v>7</v>
          </cell>
          <cell r="J52">
            <v>10</v>
          </cell>
          <cell r="K52">
            <v>1</v>
          </cell>
          <cell r="L52">
            <v>8</v>
          </cell>
          <cell r="M52">
            <v>4</v>
          </cell>
          <cell r="N52">
            <v>4</v>
          </cell>
          <cell r="O52">
            <v>2</v>
          </cell>
          <cell r="P52"/>
          <cell r="Q52">
            <v>15</v>
          </cell>
          <cell r="R52">
            <v>9</v>
          </cell>
          <cell r="S52">
            <v>12</v>
          </cell>
          <cell r="T52">
            <v>73</v>
          </cell>
        </row>
        <row r="53">
          <cell r="G53" t="str">
            <v>105471-P.S.R. PERALILLO</v>
          </cell>
          <cell r="H53">
            <v>19</v>
          </cell>
          <cell r="I53">
            <v>20</v>
          </cell>
          <cell r="J53">
            <v>16</v>
          </cell>
          <cell r="K53">
            <v>23</v>
          </cell>
          <cell r="L53">
            <v>13</v>
          </cell>
          <cell r="M53">
            <v>18</v>
          </cell>
          <cell r="N53">
            <v>19</v>
          </cell>
          <cell r="O53">
            <v>16</v>
          </cell>
          <cell r="P53">
            <v>11</v>
          </cell>
          <cell r="Q53">
            <v>16</v>
          </cell>
          <cell r="R53">
            <v>11</v>
          </cell>
          <cell r="S53">
            <v>20</v>
          </cell>
          <cell r="T53">
            <v>202</v>
          </cell>
        </row>
        <row r="54">
          <cell r="G54" t="str">
            <v>105472-P.S.R. RIVADAVIA</v>
          </cell>
          <cell r="H54">
            <v>17</v>
          </cell>
          <cell r="I54">
            <v>8</v>
          </cell>
          <cell r="J54">
            <v>16</v>
          </cell>
          <cell r="K54">
            <v>11</v>
          </cell>
          <cell r="L54">
            <v>18</v>
          </cell>
          <cell r="M54">
            <v>9</v>
          </cell>
          <cell r="N54">
            <v>25</v>
          </cell>
          <cell r="O54">
            <v>10</v>
          </cell>
          <cell r="P54">
            <v>8</v>
          </cell>
          <cell r="Q54">
            <v>20</v>
          </cell>
          <cell r="R54">
            <v>21</v>
          </cell>
          <cell r="S54">
            <v>24</v>
          </cell>
          <cell r="T54">
            <v>187</v>
          </cell>
        </row>
        <row r="55">
          <cell r="G55" t="str">
            <v>105473-P.S.R. TALCUNA</v>
          </cell>
          <cell r="H55">
            <v>42</v>
          </cell>
          <cell r="I55">
            <v>12</v>
          </cell>
          <cell r="J55">
            <v>15</v>
          </cell>
          <cell r="K55">
            <v>16</v>
          </cell>
          <cell r="L55">
            <v>29</v>
          </cell>
          <cell r="M55">
            <v>10</v>
          </cell>
          <cell r="N55">
            <v>34</v>
          </cell>
          <cell r="O55">
            <v>45</v>
          </cell>
          <cell r="P55">
            <v>24</v>
          </cell>
          <cell r="Q55">
            <v>24</v>
          </cell>
          <cell r="R55">
            <v>20</v>
          </cell>
          <cell r="S55">
            <v>9</v>
          </cell>
          <cell r="T55">
            <v>280</v>
          </cell>
        </row>
        <row r="56">
          <cell r="G56" t="str">
            <v>105474-P.S.R. CHAPILCA</v>
          </cell>
          <cell r="H56">
            <v>4</v>
          </cell>
          <cell r="I56">
            <v>1</v>
          </cell>
          <cell r="J56">
            <v>5</v>
          </cell>
          <cell r="K56">
            <v>2</v>
          </cell>
          <cell r="L56">
            <v>4</v>
          </cell>
          <cell r="M56">
            <v>1</v>
          </cell>
          <cell r="N56">
            <v>6</v>
          </cell>
          <cell r="O56">
            <v>2</v>
          </cell>
          <cell r="P56">
            <v>2</v>
          </cell>
          <cell r="Q56">
            <v>8</v>
          </cell>
          <cell r="R56">
            <v>1</v>
          </cell>
          <cell r="S56">
            <v>14</v>
          </cell>
          <cell r="T56">
            <v>50</v>
          </cell>
        </row>
        <row r="57">
          <cell r="G57" t="str">
            <v>105509-P.S.R. GUALLIGUAICA</v>
          </cell>
          <cell r="H57">
            <v>10</v>
          </cell>
          <cell r="I57">
            <v>3</v>
          </cell>
          <cell r="J57">
            <v>9</v>
          </cell>
          <cell r="K57">
            <v>8</v>
          </cell>
          <cell r="L57">
            <v>14</v>
          </cell>
          <cell r="M57">
            <v>8</v>
          </cell>
          <cell r="N57">
            <v>11</v>
          </cell>
          <cell r="O57">
            <v>11</v>
          </cell>
          <cell r="P57">
            <v>9</v>
          </cell>
          <cell r="Q57">
            <v>13</v>
          </cell>
          <cell r="R57">
            <v>23</v>
          </cell>
          <cell r="S57">
            <v>27</v>
          </cell>
          <cell r="T57">
            <v>146</v>
          </cell>
        </row>
        <row r="58">
          <cell r="G58" t="str">
            <v>200538-CESFAM SAN ISIDRO CALINGASTA</v>
          </cell>
          <cell r="H58">
            <v>32</v>
          </cell>
          <cell r="I58">
            <v>23</v>
          </cell>
          <cell r="J58">
            <v>13</v>
          </cell>
          <cell r="K58">
            <v>13</v>
          </cell>
          <cell r="L58">
            <v>36</v>
          </cell>
          <cell r="M58">
            <v>17</v>
          </cell>
          <cell r="N58">
            <v>21</v>
          </cell>
          <cell r="O58">
            <v>33</v>
          </cell>
          <cell r="P58">
            <v>13</v>
          </cell>
          <cell r="Q58">
            <v>27</v>
          </cell>
          <cell r="R58">
            <v>21</v>
          </cell>
          <cell r="S58">
            <v>44</v>
          </cell>
          <cell r="T58">
            <v>293</v>
          </cell>
        </row>
        <row r="59">
          <cell r="G59" t="str">
            <v>04201-ILLAPEL</v>
          </cell>
          <cell r="H59">
            <v>179</v>
          </cell>
          <cell r="I59">
            <v>237</v>
          </cell>
          <cell r="J59">
            <v>169</v>
          </cell>
          <cell r="K59">
            <v>138</v>
          </cell>
          <cell r="L59">
            <v>211</v>
          </cell>
          <cell r="M59">
            <v>205</v>
          </cell>
          <cell r="N59">
            <v>519</v>
          </cell>
          <cell r="O59">
            <v>595</v>
          </cell>
          <cell r="P59">
            <v>341</v>
          </cell>
          <cell r="Q59">
            <v>438</v>
          </cell>
          <cell r="R59">
            <v>358</v>
          </cell>
          <cell r="S59">
            <v>371</v>
          </cell>
          <cell r="T59">
            <v>3761</v>
          </cell>
        </row>
        <row r="60">
          <cell r="G60" t="str">
            <v>105103-HOSPITAL ILLAPEL</v>
          </cell>
          <cell r="H60">
            <v>3</v>
          </cell>
          <cell r="I60">
            <v>5</v>
          </cell>
          <cell r="J60">
            <v>8</v>
          </cell>
          <cell r="K60">
            <v>12</v>
          </cell>
          <cell r="L60">
            <v>11</v>
          </cell>
          <cell r="M60">
            <v>16</v>
          </cell>
          <cell r="N60">
            <v>13</v>
          </cell>
          <cell r="O60">
            <v>9</v>
          </cell>
          <cell r="P60">
            <v>12</v>
          </cell>
          <cell r="Q60">
            <v>13</v>
          </cell>
          <cell r="R60">
            <v>10</v>
          </cell>
          <cell r="S60">
            <v>11</v>
          </cell>
          <cell r="T60">
            <v>123</v>
          </cell>
        </row>
        <row r="61">
          <cell r="G61" t="str">
            <v>105326-CESFAM SAN RAFAEL</v>
          </cell>
          <cell r="H61">
            <v>59</v>
          </cell>
          <cell r="I61">
            <v>51</v>
          </cell>
          <cell r="J61">
            <v>16</v>
          </cell>
          <cell r="K61">
            <v>29</v>
          </cell>
          <cell r="L61">
            <v>28</v>
          </cell>
          <cell r="M61">
            <v>45</v>
          </cell>
          <cell r="N61">
            <v>117</v>
          </cell>
          <cell r="O61">
            <v>228</v>
          </cell>
          <cell r="P61">
            <v>21</v>
          </cell>
          <cell r="Q61">
            <v>175</v>
          </cell>
          <cell r="R61">
            <v>50</v>
          </cell>
          <cell r="S61">
            <v>73</v>
          </cell>
          <cell r="T61">
            <v>892</v>
          </cell>
        </row>
        <row r="62">
          <cell r="G62" t="str">
            <v xml:space="preserve">105443-P.S.R. CARCAMO                   </v>
          </cell>
          <cell r="H62">
            <v>14</v>
          </cell>
          <cell r="I62">
            <v>30</v>
          </cell>
          <cell r="J62">
            <v>23</v>
          </cell>
          <cell r="K62">
            <v>4</v>
          </cell>
          <cell r="L62">
            <v>24</v>
          </cell>
          <cell r="M62">
            <v>24</v>
          </cell>
          <cell r="N62">
            <v>27</v>
          </cell>
          <cell r="O62">
            <v>24</v>
          </cell>
          <cell r="P62">
            <v>16</v>
          </cell>
          <cell r="Q62">
            <v>8</v>
          </cell>
          <cell r="R62">
            <v>7</v>
          </cell>
          <cell r="S62">
            <v>1</v>
          </cell>
          <cell r="T62">
            <v>202</v>
          </cell>
        </row>
        <row r="63">
          <cell r="G63" t="str">
            <v>105444-P.S.R. HUINTIL</v>
          </cell>
          <cell r="H63">
            <v>10</v>
          </cell>
          <cell r="I63">
            <v>15</v>
          </cell>
          <cell r="J63">
            <v>8</v>
          </cell>
          <cell r="K63">
            <v>5</v>
          </cell>
          <cell r="L63">
            <v>34</v>
          </cell>
          <cell r="M63">
            <v>1</v>
          </cell>
          <cell r="N63">
            <v>4</v>
          </cell>
          <cell r="O63"/>
          <cell r="P63">
            <v>12</v>
          </cell>
          <cell r="Q63">
            <v>26</v>
          </cell>
          <cell r="R63">
            <v>13</v>
          </cell>
          <cell r="S63">
            <v>1</v>
          </cell>
          <cell r="T63">
            <v>129</v>
          </cell>
        </row>
        <row r="64">
          <cell r="G64" t="str">
            <v>105445-P.S.R. LIMAHUIDA</v>
          </cell>
          <cell r="H64">
            <v>2</v>
          </cell>
          <cell r="I64"/>
          <cell r="J64">
            <v>3</v>
          </cell>
          <cell r="K64">
            <v>6</v>
          </cell>
          <cell r="L64"/>
          <cell r="M64"/>
          <cell r="N64">
            <v>3</v>
          </cell>
          <cell r="O64">
            <v>4</v>
          </cell>
          <cell r="P64">
            <v>3</v>
          </cell>
          <cell r="Q64">
            <v>3</v>
          </cell>
          <cell r="R64">
            <v>1</v>
          </cell>
          <cell r="S64">
            <v>4</v>
          </cell>
          <cell r="T64">
            <v>29</v>
          </cell>
        </row>
        <row r="65">
          <cell r="G65" t="str">
            <v>105446-P.S.R. MATANCILLA</v>
          </cell>
          <cell r="H65"/>
          <cell r="I65"/>
          <cell r="J65">
            <v>4</v>
          </cell>
          <cell r="K65">
            <v>1</v>
          </cell>
          <cell r="L65"/>
          <cell r="M65"/>
          <cell r="N65">
            <v>1</v>
          </cell>
          <cell r="O65"/>
          <cell r="P65"/>
          <cell r="Q65">
            <v>3</v>
          </cell>
          <cell r="R65">
            <v>1</v>
          </cell>
          <cell r="S65"/>
          <cell r="T65">
            <v>10</v>
          </cell>
        </row>
        <row r="66">
          <cell r="G66" t="str">
            <v>105447-P.S.R. PERALILLO</v>
          </cell>
          <cell r="H66">
            <v>1</v>
          </cell>
          <cell r="I66">
            <v>5</v>
          </cell>
          <cell r="J66">
            <v>2</v>
          </cell>
          <cell r="K66"/>
          <cell r="L66">
            <v>7</v>
          </cell>
          <cell r="M66">
            <v>5</v>
          </cell>
          <cell r="N66">
            <v>8</v>
          </cell>
          <cell r="O66"/>
          <cell r="P66">
            <v>4</v>
          </cell>
          <cell r="Q66">
            <v>7</v>
          </cell>
          <cell r="R66">
            <v>3</v>
          </cell>
          <cell r="S66">
            <v>2</v>
          </cell>
          <cell r="T66">
            <v>44</v>
          </cell>
        </row>
        <row r="67">
          <cell r="G67" t="str">
            <v>105448-P.S.R. SANTA VIRGINIA</v>
          </cell>
          <cell r="H67">
            <v>4</v>
          </cell>
          <cell r="I67">
            <v>2</v>
          </cell>
          <cell r="J67">
            <v>3</v>
          </cell>
          <cell r="K67">
            <v>1</v>
          </cell>
          <cell r="L67">
            <v>1</v>
          </cell>
          <cell r="M67">
            <v>1</v>
          </cell>
          <cell r="N67">
            <v>2</v>
          </cell>
          <cell r="O67">
            <v>4</v>
          </cell>
          <cell r="P67">
            <v>4</v>
          </cell>
          <cell r="Q67">
            <v>1</v>
          </cell>
          <cell r="R67">
            <v>1</v>
          </cell>
          <cell r="S67"/>
          <cell r="T67">
            <v>24</v>
          </cell>
        </row>
        <row r="68">
          <cell r="G68" t="str">
            <v>105449-P.S.R. TUNGA NORTE</v>
          </cell>
          <cell r="H68"/>
          <cell r="I68"/>
          <cell r="J68">
            <v>8</v>
          </cell>
          <cell r="K68">
            <v>1</v>
          </cell>
          <cell r="L68"/>
          <cell r="M68">
            <v>1</v>
          </cell>
          <cell r="N68">
            <v>3</v>
          </cell>
          <cell r="O68">
            <v>3</v>
          </cell>
          <cell r="P68">
            <v>4</v>
          </cell>
          <cell r="Q68">
            <v>2</v>
          </cell>
          <cell r="R68">
            <v>6</v>
          </cell>
          <cell r="S68"/>
          <cell r="T68">
            <v>28</v>
          </cell>
        </row>
        <row r="69">
          <cell r="G69" t="str">
            <v>105485-P.S.R. PLAN DE HORNOS</v>
          </cell>
          <cell r="H69">
            <v>7</v>
          </cell>
          <cell r="I69">
            <v>9</v>
          </cell>
          <cell r="J69">
            <v>6</v>
          </cell>
          <cell r="K69">
            <v>10</v>
          </cell>
          <cell r="L69">
            <v>4</v>
          </cell>
          <cell r="M69">
            <v>8</v>
          </cell>
          <cell r="N69">
            <v>2</v>
          </cell>
          <cell r="O69">
            <v>5</v>
          </cell>
          <cell r="P69">
            <v>4</v>
          </cell>
          <cell r="Q69">
            <v>7</v>
          </cell>
          <cell r="R69">
            <v>3</v>
          </cell>
          <cell r="S69">
            <v>1</v>
          </cell>
          <cell r="T69">
            <v>66</v>
          </cell>
        </row>
        <row r="70">
          <cell r="G70" t="str">
            <v>105486-P.S.R. TUNGA SUR</v>
          </cell>
          <cell r="H70">
            <v>5</v>
          </cell>
          <cell r="I70"/>
          <cell r="J70">
            <v>8</v>
          </cell>
          <cell r="K70"/>
          <cell r="L70">
            <v>6</v>
          </cell>
          <cell r="M70">
            <v>2</v>
          </cell>
          <cell r="N70">
            <v>27</v>
          </cell>
          <cell r="O70">
            <v>12</v>
          </cell>
          <cell r="P70">
            <v>7</v>
          </cell>
          <cell r="Q70">
            <v>13</v>
          </cell>
          <cell r="R70">
            <v>1</v>
          </cell>
          <cell r="S70">
            <v>5</v>
          </cell>
          <cell r="T70">
            <v>86</v>
          </cell>
        </row>
        <row r="71">
          <cell r="G71" t="str">
            <v>105487-P.S.R. CAÑAS UNO</v>
          </cell>
          <cell r="H71">
            <v>7</v>
          </cell>
          <cell r="I71">
            <v>13</v>
          </cell>
          <cell r="J71">
            <v>14</v>
          </cell>
          <cell r="K71"/>
          <cell r="L71">
            <v>5</v>
          </cell>
          <cell r="M71">
            <v>8</v>
          </cell>
          <cell r="N71">
            <v>13</v>
          </cell>
          <cell r="O71">
            <v>9</v>
          </cell>
          <cell r="P71">
            <v>25</v>
          </cell>
          <cell r="Q71">
            <v>30</v>
          </cell>
          <cell r="R71">
            <v>24</v>
          </cell>
          <cell r="S71">
            <v>1</v>
          </cell>
          <cell r="T71">
            <v>149</v>
          </cell>
        </row>
        <row r="72">
          <cell r="G72" t="str">
            <v>105496-P.S.R. PINTACURA SUR</v>
          </cell>
          <cell r="H72">
            <v>3</v>
          </cell>
          <cell r="I72"/>
          <cell r="J72">
            <v>7</v>
          </cell>
          <cell r="K72">
            <v>4</v>
          </cell>
          <cell r="L72">
            <v>2</v>
          </cell>
          <cell r="M72">
            <v>4</v>
          </cell>
          <cell r="N72">
            <v>3</v>
          </cell>
          <cell r="O72">
            <v>5</v>
          </cell>
          <cell r="P72">
            <v>6</v>
          </cell>
          <cell r="Q72">
            <v>4</v>
          </cell>
          <cell r="R72">
            <v>3</v>
          </cell>
          <cell r="S72">
            <v>1</v>
          </cell>
          <cell r="T72">
            <v>42</v>
          </cell>
        </row>
        <row r="73">
          <cell r="G73" t="str">
            <v>105504-P.S.R. SOCAVON</v>
          </cell>
          <cell r="H73">
            <v>1</v>
          </cell>
          <cell r="I73">
            <v>3</v>
          </cell>
          <cell r="J73">
            <v>5</v>
          </cell>
          <cell r="K73">
            <v>6</v>
          </cell>
          <cell r="L73"/>
          <cell r="M73">
            <v>4</v>
          </cell>
          <cell r="N73">
            <v>1</v>
          </cell>
          <cell r="O73">
            <v>7</v>
          </cell>
          <cell r="P73">
            <v>3</v>
          </cell>
          <cell r="Q73">
            <v>2</v>
          </cell>
          <cell r="R73">
            <v>2</v>
          </cell>
          <cell r="S73">
            <v>1</v>
          </cell>
          <cell r="T73">
            <v>35</v>
          </cell>
        </row>
        <row r="74">
          <cell r="G74" t="str">
            <v>200366-CESFAM URBANO II</v>
          </cell>
          <cell r="H74">
            <v>63</v>
          </cell>
          <cell r="I74">
            <v>104</v>
          </cell>
          <cell r="J74">
            <v>54</v>
          </cell>
          <cell r="K74">
            <v>59</v>
          </cell>
          <cell r="L74">
            <v>89</v>
          </cell>
          <cell r="M74">
            <v>86</v>
          </cell>
          <cell r="N74">
            <v>295</v>
          </cell>
          <cell r="O74">
            <v>285</v>
          </cell>
          <cell r="P74">
            <v>220</v>
          </cell>
          <cell r="Q74">
            <v>144</v>
          </cell>
          <cell r="R74">
            <v>233</v>
          </cell>
          <cell r="S74">
            <v>270</v>
          </cell>
          <cell r="T74">
            <v>1902</v>
          </cell>
        </row>
        <row r="75">
          <cell r="G75" t="str">
            <v>04202-CANELA</v>
          </cell>
          <cell r="H75">
            <v>7</v>
          </cell>
          <cell r="I75">
            <v>41</v>
          </cell>
          <cell r="J75">
            <v>75</v>
          </cell>
          <cell r="K75">
            <v>58</v>
          </cell>
          <cell r="L75">
            <v>72</v>
          </cell>
          <cell r="M75">
            <v>66</v>
          </cell>
          <cell r="N75">
            <v>72</v>
          </cell>
          <cell r="O75">
            <v>68</v>
          </cell>
          <cell r="P75">
            <v>63</v>
          </cell>
          <cell r="Q75">
            <v>61</v>
          </cell>
          <cell r="R75">
            <v>50</v>
          </cell>
          <cell r="S75">
            <v>66</v>
          </cell>
          <cell r="T75">
            <v>699</v>
          </cell>
        </row>
        <row r="76">
          <cell r="G76" t="str">
            <v>105309-CES. RURAL CANELA</v>
          </cell>
          <cell r="H76">
            <v>6</v>
          </cell>
          <cell r="I76">
            <v>39</v>
          </cell>
          <cell r="J76">
            <v>69</v>
          </cell>
          <cell r="K76">
            <v>42</v>
          </cell>
          <cell r="L76">
            <v>71</v>
          </cell>
          <cell r="M76">
            <v>65</v>
          </cell>
          <cell r="N76">
            <v>70</v>
          </cell>
          <cell r="O76">
            <v>68</v>
          </cell>
          <cell r="P76">
            <v>59</v>
          </cell>
          <cell r="Q76">
            <v>61</v>
          </cell>
          <cell r="R76">
            <v>44</v>
          </cell>
          <cell r="S76">
            <v>64</v>
          </cell>
          <cell r="T76">
            <v>658</v>
          </cell>
        </row>
        <row r="77">
          <cell r="G77" t="str">
            <v xml:space="preserve">105450-P.S.R. MINCHA NORTE            </v>
          </cell>
          <cell r="H77"/>
          <cell r="I77"/>
          <cell r="J77"/>
          <cell r="K77">
            <v>2</v>
          </cell>
          <cell r="L77"/>
          <cell r="M77"/>
          <cell r="N77">
            <v>1</v>
          </cell>
          <cell r="O77"/>
          <cell r="P77">
            <v>3</v>
          </cell>
          <cell r="Q77"/>
          <cell r="R77">
            <v>2</v>
          </cell>
          <cell r="S77">
            <v>1</v>
          </cell>
          <cell r="T77">
            <v>9</v>
          </cell>
        </row>
        <row r="78">
          <cell r="G78" t="str">
            <v>105451-P.S.R. AGUA FRIA</v>
          </cell>
          <cell r="H78"/>
          <cell r="I78"/>
          <cell r="J78">
            <v>4</v>
          </cell>
          <cell r="K78">
            <v>2</v>
          </cell>
          <cell r="L78"/>
          <cell r="M78">
            <v>1</v>
          </cell>
          <cell r="N78"/>
          <cell r="O78"/>
          <cell r="P78"/>
          <cell r="Q78"/>
          <cell r="R78"/>
          <cell r="S78"/>
          <cell r="T78">
            <v>7</v>
          </cell>
        </row>
        <row r="79">
          <cell r="G79" t="str">
            <v>105483-P.S.R. LOS RULOS</v>
          </cell>
          <cell r="H79"/>
          <cell r="I79">
            <v>2</v>
          </cell>
          <cell r="J79"/>
          <cell r="K79">
            <v>1</v>
          </cell>
          <cell r="L79"/>
          <cell r="M79"/>
          <cell r="N79"/>
          <cell r="O79"/>
          <cell r="P79"/>
          <cell r="Q79"/>
          <cell r="R79">
            <v>4</v>
          </cell>
          <cell r="S79">
            <v>1</v>
          </cell>
          <cell r="T79">
            <v>8</v>
          </cell>
        </row>
        <row r="80">
          <cell r="G80" t="str">
            <v>105484-P.S.R. HUENTELAUQUEN</v>
          </cell>
          <cell r="H80">
            <v>1</v>
          </cell>
          <cell r="I80"/>
          <cell r="J80">
            <v>1</v>
          </cell>
          <cell r="K80">
            <v>3</v>
          </cell>
          <cell r="L80">
            <v>1</v>
          </cell>
          <cell r="M80"/>
          <cell r="N80"/>
          <cell r="O80"/>
          <cell r="P80">
            <v>1</v>
          </cell>
          <cell r="Q80"/>
          <cell r="R80"/>
          <cell r="S80"/>
          <cell r="T80">
            <v>7</v>
          </cell>
        </row>
        <row r="81">
          <cell r="G81" t="str">
            <v>105493-P.S.R. MINCHA SUR</v>
          </cell>
          <cell r="H81"/>
          <cell r="I81"/>
          <cell r="J81">
            <v>1</v>
          </cell>
          <cell r="K81">
            <v>1</v>
          </cell>
          <cell r="L81"/>
          <cell r="M81"/>
          <cell r="N81"/>
          <cell r="O81"/>
          <cell r="P81"/>
          <cell r="Q81"/>
          <cell r="R81"/>
          <cell r="S81"/>
          <cell r="T81">
            <v>2</v>
          </cell>
        </row>
        <row r="82">
          <cell r="G82" t="str">
            <v>105497-P.S.R. JABONERIA</v>
          </cell>
          <cell r="H82"/>
          <cell r="I82"/>
          <cell r="J82"/>
          <cell r="K82">
            <v>7</v>
          </cell>
          <cell r="L82"/>
          <cell r="M82"/>
          <cell r="N82">
            <v>1</v>
          </cell>
          <cell r="O82"/>
          <cell r="P82"/>
          <cell r="Q82"/>
          <cell r="R82"/>
          <cell r="S82"/>
          <cell r="T82">
            <v>8</v>
          </cell>
        </row>
        <row r="83">
          <cell r="G83" t="str">
            <v>04203-LOS VILOS</v>
          </cell>
          <cell r="H83">
            <v>133</v>
          </cell>
          <cell r="I83">
            <v>125</v>
          </cell>
          <cell r="J83">
            <v>164</v>
          </cell>
          <cell r="K83">
            <v>267</v>
          </cell>
          <cell r="L83">
            <v>214</v>
          </cell>
          <cell r="M83">
            <v>306</v>
          </cell>
          <cell r="N83">
            <v>226</v>
          </cell>
          <cell r="O83">
            <v>205</v>
          </cell>
          <cell r="P83">
            <v>174</v>
          </cell>
          <cell r="Q83">
            <v>198</v>
          </cell>
          <cell r="R83">
            <v>157</v>
          </cell>
          <cell r="S83">
            <v>240</v>
          </cell>
          <cell r="T83">
            <v>2409</v>
          </cell>
        </row>
        <row r="84">
          <cell r="G84" t="str">
            <v>105108-HOSPITAL LOS VILOS</v>
          </cell>
          <cell r="H84">
            <v>72</v>
          </cell>
          <cell r="I84">
            <v>41</v>
          </cell>
          <cell r="J84">
            <v>62</v>
          </cell>
          <cell r="K84">
            <v>101</v>
          </cell>
          <cell r="L84">
            <v>92</v>
          </cell>
          <cell r="M84">
            <v>122</v>
          </cell>
          <cell r="N84">
            <v>106</v>
          </cell>
          <cell r="O84">
            <v>96</v>
          </cell>
          <cell r="P84">
            <v>71</v>
          </cell>
          <cell r="Q84">
            <v>83</v>
          </cell>
          <cell r="R84">
            <v>81</v>
          </cell>
          <cell r="S84">
            <v>87</v>
          </cell>
          <cell r="T84">
            <v>1014</v>
          </cell>
        </row>
        <row r="85">
          <cell r="G85" t="str">
            <v xml:space="preserve">105478-P.S.R. CAIMANES                   </v>
          </cell>
          <cell r="H85">
            <v>1</v>
          </cell>
          <cell r="I85">
            <v>6</v>
          </cell>
          <cell r="J85">
            <v>12</v>
          </cell>
          <cell r="K85">
            <v>35</v>
          </cell>
          <cell r="L85">
            <v>1</v>
          </cell>
          <cell r="M85">
            <v>12</v>
          </cell>
          <cell r="N85">
            <v>20</v>
          </cell>
          <cell r="O85">
            <v>11</v>
          </cell>
          <cell r="P85">
            <v>20</v>
          </cell>
          <cell r="Q85">
            <v>3</v>
          </cell>
          <cell r="R85">
            <v>11</v>
          </cell>
          <cell r="S85">
            <v>32</v>
          </cell>
          <cell r="T85">
            <v>164</v>
          </cell>
        </row>
        <row r="86">
          <cell r="G86" t="str">
            <v>105479-P.S.R. GUANGUALI</v>
          </cell>
          <cell r="H86">
            <v>14</v>
          </cell>
          <cell r="I86"/>
          <cell r="J86">
            <v>15</v>
          </cell>
          <cell r="K86">
            <v>48</v>
          </cell>
          <cell r="L86">
            <v>13</v>
          </cell>
          <cell r="M86">
            <v>44</v>
          </cell>
          <cell r="N86">
            <v>26</v>
          </cell>
          <cell r="O86">
            <v>36</v>
          </cell>
          <cell r="P86">
            <v>18</v>
          </cell>
          <cell r="Q86">
            <v>13</v>
          </cell>
          <cell r="R86">
            <v>12</v>
          </cell>
          <cell r="S86">
            <v>17</v>
          </cell>
          <cell r="T86">
            <v>256</v>
          </cell>
        </row>
        <row r="87">
          <cell r="G87" t="str">
            <v>105480-P.S.R. QUILIMARI</v>
          </cell>
          <cell r="H87">
            <v>27</v>
          </cell>
          <cell r="I87">
            <v>75</v>
          </cell>
          <cell r="J87">
            <v>44</v>
          </cell>
          <cell r="K87">
            <v>53</v>
          </cell>
          <cell r="L87">
            <v>85</v>
          </cell>
          <cell r="M87">
            <v>104</v>
          </cell>
          <cell r="N87">
            <v>51</v>
          </cell>
          <cell r="O87">
            <v>44</v>
          </cell>
          <cell r="P87">
            <v>53</v>
          </cell>
          <cell r="Q87">
            <v>83</v>
          </cell>
          <cell r="R87">
            <v>45</v>
          </cell>
          <cell r="S87">
            <v>81</v>
          </cell>
          <cell r="T87">
            <v>745</v>
          </cell>
        </row>
        <row r="88">
          <cell r="G88" t="str">
            <v>105481-P.S.R. TILAMA</v>
          </cell>
          <cell r="H88">
            <v>3</v>
          </cell>
          <cell r="I88">
            <v>1</v>
          </cell>
          <cell r="J88">
            <v>12</v>
          </cell>
          <cell r="K88">
            <v>8</v>
          </cell>
          <cell r="L88">
            <v>4</v>
          </cell>
          <cell r="M88">
            <v>7</v>
          </cell>
          <cell r="N88">
            <v>9</v>
          </cell>
          <cell r="O88">
            <v>5</v>
          </cell>
          <cell r="P88">
            <v>2</v>
          </cell>
          <cell r="Q88">
            <v>6</v>
          </cell>
          <cell r="R88">
            <v>3</v>
          </cell>
          <cell r="S88">
            <v>15</v>
          </cell>
          <cell r="T88">
            <v>75</v>
          </cell>
        </row>
        <row r="89">
          <cell r="G89" t="str">
            <v>105511-P.S.R. LOS CONDORES</v>
          </cell>
          <cell r="H89">
            <v>16</v>
          </cell>
          <cell r="I89">
            <v>2</v>
          </cell>
          <cell r="J89">
            <v>19</v>
          </cell>
          <cell r="K89">
            <v>22</v>
          </cell>
          <cell r="L89">
            <v>19</v>
          </cell>
          <cell r="M89">
            <v>17</v>
          </cell>
          <cell r="N89">
            <v>14</v>
          </cell>
          <cell r="O89">
            <v>13</v>
          </cell>
          <cell r="P89">
            <v>10</v>
          </cell>
          <cell r="Q89">
            <v>10</v>
          </cell>
          <cell r="R89">
            <v>5</v>
          </cell>
          <cell r="S89">
            <v>8</v>
          </cell>
          <cell r="T89">
            <v>155</v>
          </cell>
        </row>
        <row r="90">
          <cell r="G90" t="str">
            <v>04204-SALAMANCA</v>
          </cell>
          <cell r="H90">
            <v>68</v>
          </cell>
          <cell r="I90">
            <v>68</v>
          </cell>
          <cell r="J90">
            <v>98</v>
          </cell>
          <cell r="K90">
            <v>195</v>
          </cell>
          <cell r="L90">
            <v>157</v>
          </cell>
          <cell r="M90">
            <v>306</v>
          </cell>
          <cell r="N90">
            <v>199</v>
          </cell>
          <cell r="O90">
            <v>295</v>
          </cell>
          <cell r="P90">
            <v>245</v>
          </cell>
          <cell r="Q90">
            <v>210</v>
          </cell>
          <cell r="R90">
            <v>297</v>
          </cell>
          <cell r="S90">
            <v>228</v>
          </cell>
          <cell r="T90">
            <v>2366</v>
          </cell>
        </row>
        <row r="91">
          <cell r="G91" t="str">
            <v>105104-HOSPITAL SALAMANCA</v>
          </cell>
          <cell r="H91">
            <v>19</v>
          </cell>
          <cell r="I91">
            <v>29</v>
          </cell>
          <cell r="J91">
            <v>31</v>
          </cell>
          <cell r="K91">
            <v>79</v>
          </cell>
          <cell r="L91">
            <v>51</v>
          </cell>
          <cell r="M91">
            <v>175</v>
          </cell>
          <cell r="N91">
            <v>114</v>
          </cell>
          <cell r="O91">
            <v>168</v>
          </cell>
          <cell r="P91">
            <v>154</v>
          </cell>
          <cell r="Q91">
            <v>90</v>
          </cell>
          <cell r="R91">
            <v>216</v>
          </cell>
          <cell r="S91">
            <v>150</v>
          </cell>
          <cell r="T91">
            <v>1276</v>
          </cell>
        </row>
        <row r="92">
          <cell r="G92" t="str">
            <v xml:space="preserve">105452-P.S.R. CUNCUMEN                 </v>
          </cell>
          <cell r="H92"/>
          <cell r="I92"/>
          <cell r="J92">
            <v>2</v>
          </cell>
          <cell r="K92">
            <v>5</v>
          </cell>
          <cell r="L92">
            <v>10</v>
          </cell>
          <cell r="M92">
            <v>8</v>
          </cell>
          <cell r="N92">
            <v>3</v>
          </cell>
          <cell r="O92">
            <v>14</v>
          </cell>
          <cell r="P92">
            <v>14</v>
          </cell>
          <cell r="Q92">
            <v>10</v>
          </cell>
          <cell r="R92">
            <v>9</v>
          </cell>
          <cell r="S92">
            <v>3</v>
          </cell>
          <cell r="T92">
            <v>78</v>
          </cell>
        </row>
        <row r="93">
          <cell r="G93" t="str">
            <v>105453-P.S.R. TRANQUILLA</v>
          </cell>
          <cell r="H93">
            <v>14</v>
          </cell>
          <cell r="I93">
            <v>10</v>
          </cell>
          <cell r="J93">
            <v>10</v>
          </cell>
          <cell r="K93">
            <v>17</v>
          </cell>
          <cell r="L93">
            <v>12</v>
          </cell>
          <cell r="M93">
            <v>19</v>
          </cell>
          <cell r="N93">
            <v>17</v>
          </cell>
          <cell r="O93">
            <v>14</v>
          </cell>
          <cell r="P93">
            <v>11</v>
          </cell>
          <cell r="Q93">
            <v>12</v>
          </cell>
          <cell r="R93">
            <v>12</v>
          </cell>
          <cell r="S93">
            <v>8</v>
          </cell>
          <cell r="T93">
            <v>156</v>
          </cell>
        </row>
        <row r="94">
          <cell r="G94" t="str">
            <v>105454-P.S.R. CUNLAGUA</v>
          </cell>
          <cell r="H94">
            <v>2</v>
          </cell>
          <cell r="I94">
            <v>2</v>
          </cell>
          <cell r="J94">
            <v>3</v>
          </cell>
          <cell r="K94">
            <v>15</v>
          </cell>
          <cell r="L94">
            <v>8</v>
          </cell>
          <cell r="M94">
            <v>8</v>
          </cell>
          <cell r="N94">
            <v>4</v>
          </cell>
          <cell r="O94">
            <v>8</v>
          </cell>
          <cell r="P94">
            <v>1</v>
          </cell>
          <cell r="Q94">
            <v>14</v>
          </cell>
          <cell r="R94">
            <v>1</v>
          </cell>
          <cell r="S94">
            <v>16</v>
          </cell>
          <cell r="T94">
            <v>82</v>
          </cell>
        </row>
        <row r="95">
          <cell r="G95" t="str">
            <v>105455-P.S.R. CHILLEPIN</v>
          </cell>
          <cell r="H95"/>
          <cell r="I95"/>
          <cell r="J95"/>
          <cell r="K95">
            <v>4</v>
          </cell>
          <cell r="L95">
            <v>1</v>
          </cell>
          <cell r="M95">
            <v>9</v>
          </cell>
          <cell r="N95"/>
          <cell r="O95">
            <v>4</v>
          </cell>
          <cell r="P95">
            <v>2</v>
          </cell>
          <cell r="Q95"/>
          <cell r="R95">
            <v>6</v>
          </cell>
          <cell r="S95">
            <v>4</v>
          </cell>
          <cell r="T95">
            <v>30</v>
          </cell>
        </row>
        <row r="96">
          <cell r="G96" t="str">
            <v>105456-P.S.R. LLIMPO</v>
          </cell>
          <cell r="H96">
            <v>8</v>
          </cell>
          <cell r="I96">
            <v>7</v>
          </cell>
          <cell r="J96">
            <v>6</v>
          </cell>
          <cell r="K96">
            <v>16</v>
          </cell>
          <cell r="L96">
            <v>13</v>
          </cell>
          <cell r="M96">
            <v>12</v>
          </cell>
          <cell r="N96">
            <v>11</v>
          </cell>
          <cell r="O96">
            <v>10</v>
          </cell>
          <cell r="P96">
            <v>7</v>
          </cell>
          <cell r="Q96">
            <v>7</v>
          </cell>
          <cell r="R96">
            <v>8</v>
          </cell>
          <cell r="S96">
            <v>5</v>
          </cell>
          <cell r="T96">
            <v>110</v>
          </cell>
        </row>
        <row r="97">
          <cell r="G97" t="str">
            <v>105457-P.S.R. SAN AGUSTIN</v>
          </cell>
          <cell r="H97">
            <v>1</v>
          </cell>
          <cell r="I97"/>
          <cell r="J97">
            <v>3</v>
          </cell>
          <cell r="K97">
            <v>4</v>
          </cell>
          <cell r="L97">
            <v>3</v>
          </cell>
          <cell r="M97">
            <v>6</v>
          </cell>
          <cell r="N97">
            <v>2</v>
          </cell>
          <cell r="O97">
            <v>5</v>
          </cell>
          <cell r="P97">
            <v>8</v>
          </cell>
          <cell r="Q97">
            <v>3</v>
          </cell>
          <cell r="R97">
            <v>5</v>
          </cell>
          <cell r="S97">
            <v>4</v>
          </cell>
          <cell r="T97">
            <v>44</v>
          </cell>
        </row>
        <row r="98">
          <cell r="G98" t="str">
            <v>105458-P.S.R. TAHUINCO</v>
          </cell>
          <cell r="H98">
            <v>2</v>
          </cell>
          <cell r="I98">
            <v>3</v>
          </cell>
          <cell r="J98">
            <v>11</v>
          </cell>
          <cell r="K98">
            <v>23</v>
          </cell>
          <cell r="L98">
            <v>16</v>
          </cell>
          <cell r="M98">
            <v>23</v>
          </cell>
          <cell r="N98">
            <v>9</v>
          </cell>
          <cell r="O98">
            <v>20</v>
          </cell>
          <cell r="P98">
            <v>15</v>
          </cell>
          <cell r="Q98">
            <v>12</v>
          </cell>
          <cell r="R98">
            <v>7</v>
          </cell>
          <cell r="S98">
            <v>8</v>
          </cell>
          <cell r="T98">
            <v>149</v>
          </cell>
        </row>
        <row r="99">
          <cell r="G99" t="str">
            <v>105491-P.S.R. QUELEN BAJO</v>
          </cell>
          <cell r="H99">
            <v>15</v>
          </cell>
          <cell r="I99">
            <v>12</v>
          </cell>
          <cell r="J99">
            <v>26</v>
          </cell>
          <cell r="K99">
            <v>22</v>
          </cell>
          <cell r="L99">
            <v>27</v>
          </cell>
          <cell r="M99">
            <v>20</v>
          </cell>
          <cell r="N99">
            <v>15</v>
          </cell>
          <cell r="O99">
            <v>20</v>
          </cell>
          <cell r="P99">
            <v>16</v>
          </cell>
          <cell r="Q99">
            <v>51</v>
          </cell>
          <cell r="R99">
            <v>30</v>
          </cell>
          <cell r="S99">
            <v>20</v>
          </cell>
          <cell r="T99">
            <v>274</v>
          </cell>
        </row>
        <row r="100">
          <cell r="G100" t="str">
            <v>105492-P.S.R. CAMISA</v>
          </cell>
          <cell r="H100">
            <v>1</v>
          </cell>
          <cell r="I100"/>
          <cell r="J100"/>
          <cell r="K100">
            <v>5</v>
          </cell>
          <cell r="L100">
            <v>3</v>
          </cell>
          <cell r="M100">
            <v>6</v>
          </cell>
          <cell r="N100">
            <v>6</v>
          </cell>
          <cell r="O100">
            <v>6</v>
          </cell>
          <cell r="P100">
            <v>3</v>
          </cell>
          <cell r="Q100">
            <v>3</v>
          </cell>
          <cell r="R100"/>
          <cell r="S100">
            <v>3</v>
          </cell>
          <cell r="T100">
            <v>36</v>
          </cell>
        </row>
        <row r="101">
          <cell r="G101" t="str">
            <v>105501-P.S.R. ARBOLEDA GRANDE</v>
          </cell>
          <cell r="H101">
            <v>6</v>
          </cell>
          <cell r="I101">
            <v>5</v>
          </cell>
          <cell r="J101">
            <v>6</v>
          </cell>
          <cell r="K101">
            <v>5</v>
          </cell>
          <cell r="L101">
            <v>13</v>
          </cell>
          <cell r="M101">
            <v>20</v>
          </cell>
          <cell r="N101">
            <v>18</v>
          </cell>
          <cell r="O101">
            <v>26</v>
          </cell>
          <cell r="P101">
            <v>14</v>
          </cell>
          <cell r="Q101">
            <v>8</v>
          </cell>
          <cell r="R101">
            <v>3</v>
          </cell>
          <cell r="S101">
            <v>7</v>
          </cell>
          <cell r="T101">
            <v>131</v>
          </cell>
        </row>
        <row r="102">
          <cell r="G102" t="str">
            <v>04301-OVALLE</v>
          </cell>
          <cell r="H102">
            <v>494</v>
          </cell>
          <cell r="I102">
            <v>769</v>
          </cell>
          <cell r="J102">
            <v>584</v>
          </cell>
          <cell r="K102">
            <v>757</v>
          </cell>
          <cell r="L102">
            <v>634</v>
          </cell>
          <cell r="M102">
            <v>671</v>
          </cell>
          <cell r="N102">
            <v>735</v>
          </cell>
          <cell r="O102">
            <v>572</v>
          </cell>
          <cell r="P102">
            <v>547</v>
          </cell>
          <cell r="Q102">
            <v>523</v>
          </cell>
          <cell r="R102">
            <v>260</v>
          </cell>
          <cell r="S102">
            <v>593</v>
          </cell>
          <cell r="T102">
            <v>7139</v>
          </cell>
        </row>
        <row r="103">
          <cell r="G103" t="str">
            <v>105315-CES. RURAL C. DE TAMAYA</v>
          </cell>
          <cell r="H103">
            <v>29</v>
          </cell>
          <cell r="I103">
            <v>158</v>
          </cell>
          <cell r="J103">
            <v>125</v>
          </cell>
          <cell r="K103">
            <v>68</v>
          </cell>
          <cell r="L103">
            <v>58</v>
          </cell>
          <cell r="M103">
            <v>42</v>
          </cell>
          <cell r="N103">
            <v>90</v>
          </cell>
          <cell r="O103">
            <v>57</v>
          </cell>
          <cell r="P103">
            <v>36</v>
          </cell>
          <cell r="Q103">
            <v>59</v>
          </cell>
          <cell r="R103">
            <v>29</v>
          </cell>
          <cell r="S103">
            <v>36</v>
          </cell>
          <cell r="T103">
            <v>787</v>
          </cell>
        </row>
        <row r="104">
          <cell r="G104" t="str">
            <v>105317-CES. JORGE JORDAN D.</v>
          </cell>
          <cell r="H104">
            <v>84</v>
          </cell>
          <cell r="I104">
            <v>59</v>
          </cell>
          <cell r="J104">
            <v>73</v>
          </cell>
          <cell r="K104">
            <v>133</v>
          </cell>
          <cell r="L104">
            <v>95</v>
          </cell>
          <cell r="M104">
            <v>118</v>
          </cell>
          <cell r="N104">
            <v>110</v>
          </cell>
          <cell r="O104">
            <v>82</v>
          </cell>
          <cell r="P104">
            <v>83</v>
          </cell>
          <cell r="Q104">
            <v>92</v>
          </cell>
          <cell r="R104">
            <v>52</v>
          </cell>
          <cell r="S104">
            <v>75</v>
          </cell>
          <cell r="T104">
            <v>1056</v>
          </cell>
        </row>
        <row r="105">
          <cell r="G105" t="str">
            <v>105322-CES. MARCOS MACUADA</v>
          </cell>
          <cell r="H105">
            <v>181</v>
          </cell>
          <cell r="I105">
            <v>227</v>
          </cell>
          <cell r="J105">
            <v>151</v>
          </cell>
          <cell r="K105">
            <v>147</v>
          </cell>
          <cell r="L105">
            <v>159</v>
          </cell>
          <cell r="M105">
            <v>172</v>
          </cell>
          <cell r="N105">
            <v>200</v>
          </cell>
          <cell r="O105">
            <v>133</v>
          </cell>
          <cell r="P105">
            <v>126</v>
          </cell>
          <cell r="Q105">
            <v>90</v>
          </cell>
          <cell r="R105">
            <v>52</v>
          </cell>
          <cell r="S105">
            <v>145</v>
          </cell>
          <cell r="T105">
            <v>1783</v>
          </cell>
        </row>
        <row r="106">
          <cell r="G106" t="str">
            <v>105324-CES. SOTAQUI</v>
          </cell>
          <cell r="H106">
            <v>18</v>
          </cell>
          <cell r="I106">
            <v>29</v>
          </cell>
          <cell r="J106">
            <v>15</v>
          </cell>
          <cell r="K106">
            <v>72</v>
          </cell>
          <cell r="L106">
            <v>22</v>
          </cell>
          <cell r="M106">
            <v>15</v>
          </cell>
          <cell r="N106">
            <v>35</v>
          </cell>
          <cell r="O106">
            <v>24</v>
          </cell>
          <cell r="P106">
            <v>32</v>
          </cell>
          <cell r="Q106">
            <v>38</v>
          </cell>
          <cell r="R106">
            <v>24</v>
          </cell>
          <cell r="S106">
            <v>75</v>
          </cell>
          <cell r="T106">
            <v>399</v>
          </cell>
        </row>
        <row r="107">
          <cell r="G107" t="str">
            <v>105415-P.S.R. BARRAZA</v>
          </cell>
          <cell r="H107"/>
          <cell r="I107"/>
          <cell r="J107">
            <v>12</v>
          </cell>
          <cell r="K107">
            <v>7</v>
          </cell>
          <cell r="L107">
            <v>2</v>
          </cell>
          <cell r="M107">
            <v>12</v>
          </cell>
          <cell r="N107">
            <v>13</v>
          </cell>
          <cell r="O107">
            <v>0</v>
          </cell>
          <cell r="P107">
            <v>2</v>
          </cell>
          <cell r="Q107">
            <v>10</v>
          </cell>
          <cell r="R107">
            <v>6</v>
          </cell>
          <cell r="S107">
            <v>10</v>
          </cell>
          <cell r="T107">
            <v>74</v>
          </cell>
        </row>
        <row r="108">
          <cell r="G108" t="str">
            <v xml:space="preserve">105416-P.S.R. CAMARICO                  </v>
          </cell>
          <cell r="H108">
            <v>1</v>
          </cell>
          <cell r="I108">
            <v>80</v>
          </cell>
          <cell r="J108">
            <v>12</v>
          </cell>
          <cell r="K108">
            <v>4</v>
          </cell>
          <cell r="L108"/>
          <cell r="M108">
            <v>7</v>
          </cell>
          <cell r="N108">
            <v>3</v>
          </cell>
          <cell r="O108">
            <v>14</v>
          </cell>
          <cell r="P108">
            <v>3</v>
          </cell>
          <cell r="Q108">
            <v>5</v>
          </cell>
          <cell r="R108">
            <v>5</v>
          </cell>
          <cell r="S108">
            <v>4</v>
          </cell>
          <cell r="T108">
            <v>138</v>
          </cell>
        </row>
        <row r="109">
          <cell r="G109" t="str">
            <v>105417-P.S.R. ALCONES BAJOS</v>
          </cell>
          <cell r="H109"/>
          <cell r="I109">
            <v>7</v>
          </cell>
          <cell r="J109">
            <v>1</v>
          </cell>
          <cell r="K109">
            <v>9</v>
          </cell>
          <cell r="L109">
            <v>2</v>
          </cell>
          <cell r="M109">
            <v>2</v>
          </cell>
          <cell r="N109">
            <v>1</v>
          </cell>
          <cell r="O109">
            <v>2</v>
          </cell>
          <cell r="P109"/>
          <cell r="Q109"/>
          <cell r="R109"/>
          <cell r="S109">
            <v>2</v>
          </cell>
          <cell r="T109">
            <v>26</v>
          </cell>
        </row>
        <row r="110">
          <cell r="G110" t="str">
            <v>105419-P.S.R. LAS SOSSAS</v>
          </cell>
          <cell r="H110"/>
          <cell r="I110">
            <v>2</v>
          </cell>
          <cell r="J110">
            <v>2</v>
          </cell>
          <cell r="K110">
            <v>1</v>
          </cell>
          <cell r="L110">
            <v>16</v>
          </cell>
          <cell r="M110">
            <v>12</v>
          </cell>
          <cell r="N110">
            <v>10</v>
          </cell>
          <cell r="O110">
            <v>2</v>
          </cell>
          <cell r="P110">
            <v>7</v>
          </cell>
          <cell r="Q110">
            <v>5</v>
          </cell>
          <cell r="R110">
            <v>5</v>
          </cell>
          <cell r="S110">
            <v>1</v>
          </cell>
          <cell r="T110">
            <v>63</v>
          </cell>
        </row>
        <row r="111">
          <cell r="G111" t="str">
            <v>105422-P.S.R. HORNILLOS</v>
          </cell>
          <cell r="H111"/>
          <cell r="I111"/>
          <cell r="J111">
            <v>1</v>
          </cell>
          <cell r="K111"/>
          <cell r="L111"/>
          <cell r="M111"/>
          <cell r="N111"/>
          <cell r="O111"/>
          <cell r="P111"/>
          <cell r="Q111"/>
          <cell r="R111"/>
          <cell r="S111"/>
          <cell r="T111">
            <v>1</v>
          </cell>
        </row>
        <row r="112">
          <cell r="G112" t="str">
            <v>105437-P.S.R. CHALINGA</v>
          </cell>
          <cell r="H112">
            <v>12</v>
          </cell>
          <cell r="I112">
            <v>7</v>
          </cell>
          <cell r="J112">
            <v>7</v>
          </cell>
          <cell r="K112">
            <v>2</v>
          </cell>
          <cell r="L112">
            <v>11</v>
          </cell>
          <cell r="M112">
            <v>6</v>
          </cell>
          <cell r="N112">
            <v>3</v>
          </cell>
          <cell r="O112">
            <v>6</v>
          </cell>
          <cell r="P112">
            <v>12</v>
          </cell>
          <cell r="Q112">
            <v>2</v>
          </cell>
          <cell r="R112">
            <v>5</v>
          </cell>
          <cell r="S112">
            <v>2</v>
          </cell>
          <cell r="T112">
            <v>75</v>
          </cell>
        </row>
        <row r="113">
          <cell r="G113" t="str">
            <v>105439-P.S.R. CERRO BLANCO</v>
          </cell>
          <cell r="H113">
            <v>3</v>
          </cell>
          <cell r="I113">
            <v>8</v>
          </cell>
          <cell r="J113">
            <v>6</v>
          </cell>
          <cell r="K113">
            <v>6</v>
          </cell>
          <cell r="L113">
            <v>1</v>
          </cell>
          <cell r="M113"/>
          <cell r="N113">
            <v>2</v>
          </cell>
          <cell r="O113">
            <v>1</v>
          </cell>
          <cell r="P113">
            <v>2</v>
          </cell>
          <cell r="Q113">
            <v>2</v>
          </cell>
          <cell r="R113"/>
          <cell r="S113">
            <v>2</v>
          </cell>
          <cell r="T113">
            <v>33</v>
          </cell>
        </row>
        <row r="114">
          <cell r="G114" t="str">
            <v>105507-P.S.R. HUAMALATA</v>
          </cell>
          <cell r="H114">
            <v>20</v>
          </cell>
          <cell r="I114">
            <v>40</v>
          </cell>
          <cell r="J114">
            <v>3</v>
          </cell>
          <cell r="K114">
            <v>23</v>
          </cell>
          <cell r="L114">
            <v>1</v>
          </cell>
          <cell r="M114">
            <v>23</v>
          </cell>
          <cell r="N114">
            <v>20</v>
          </cell>
          <cell r="O114">
            <v>34</v>
          </cell>
          <cell r="P114">
            <v>21</v>
          </cell>
          <cell r="Q114">
            <v>23</v>
          </cell>
          <cell r="R114"/>
          <cell r="S114">
            <v>23</v>
          </cell>
          <cell r="T114">
            <v>231</v>
          </cell>
        </row>
        <row r="115">
          <cell r="G115" t="str">
            <v>105510-P.S.R. RECOLETA</v>
          </cell>
          <cell r="H115"/>
          <cell r="I115">
            <v>12</v>
          </cell>
          <cell r="J115">
            <v>7</v>
          </cell>
          <cell r="K115">
            <v>7</v>
          </cell>
          <cell r="L115">
            <v>24</v>
          </cell>
          <cell r="M115">
            <v>7</v>
          </cell>
          <cell r="N115">
            <v>8</v>
          </cell>
          <cell r="O115">
            <v>15</v>
          </cell>
          <cell r="P115">
            <v>9</v>
          </cell>
          <cell r="Q115">
            <v>4</v>
          </cell>
          <cell r="R115">
            <v>8</v>
          </cell>
          <cell r="S115">
            <v>23</v>
          </cell>
          <cell r="T115">
            <v>124</v>
          </cell>
        </row>
        <row r="116">
          <cell r="G116" t="str">
            <v>105722-CECOF SAN JOSE DE LA DEHESA</v>
          </cell>
          <cell r="H116">
            <v>67</v>
          </cell>
          <cell r="I116">
            <v>35</v>
          </cell>
          <cell r="J116">
            <v>71</v>
          </cell>
          <cell r="K116">
            <v>74</v>
          </cell>
          <cell r="L116">
            <v>55</v>
          </cell>
          <cell r="M116">
            <v>70</v>
          </cell>
          <cell r="N116">
            <v>43</v>
          </cell>
          <cell r="O116">
            <v>41</v>
          </cell>
          <cell r="P116">
            <v>53</v>
          </cell>
          <cell r="Q116">
            <v>55</v>
          </cell>
          <cell r="R116">
            <v>5</v>
          </cell>
          <cell r="S116">
            <v>64</v>
          </cell>
          <cell r="T116">
            <v>633</v>
          </cell>
        </row>
        <row r="117">
          <cell r="G117" t="str">
            <v>105723-CECOF LIMARI</v>
          </cell>
          <cell r="H117">
            <v>58</v>
          </cell>
          <cell r="I117">
            <v>27</v>
          </cell>
          <cell r="J117">
            <v>43</v>
          </cell>
          <cell r="K117">
            <v>72</v>
          </cell>
          <cell r="L117">
            <v>48</v>
          </cell>
          <cell r="M117">
            <v>52</v>
          </cell>
          <cell r="N117">
            <v>47</v>
          </cell>
          <cell r="O117">
            <v>36</v>
          </cell>
          <cell r="P117">
            <v>39</v>
          </cell>
          <cell r="Q117">
            <v>26</v>
          </cell>
          <cell r="R117">
            <v>4</v>
          </cell>
          <cell r="S117">
            <v>22</v>
          </cell>
          <cell r="T117">
            <v>474</v>
          </cell>
        </row>
        <row r="118">
          <cell r="G118" t="str">
            <v>200258-CECOF LOS COPIHUES</v>
          </cell>
          <cell r="H118">
            <v>6</v>
          </cell>
          <cell r="I118">
            <v>40</v>
          </cell>
          <cell r="J118">
            <v>31</v>
          </cell>
          <cell r="K118">
            <v>72</v>
          </cell>
          <cell r="L118">
            <v>48</v>
          </cell>
          <cell r="M118">
            <v>29</v>
          </cell>
          <cell r="N118">
            <v>42</v>
          </cell>
          <cell r="O118">
            <v>43</v>
          </cell>
          <cell r="P118">
            <v>48</v>
          </cell>
          <cell r="Q118">
            <v>21</v>
          </cell>
          <cell r="R118">
            <v>11</v>
          </cell>
          <cell r="S118">
            <v>27</v>
          </cell>
          <cell r="T118">
            <v>418</v>
          </cell>
        </row>
        <row r="119">
          <cell r="G119" t="str">
            <v>200367-CECOF COLONIA LIMARÍ</v>
          </cell>
          <cell r="H119">
            <v>15</v>
          </cell>
          <cell r="I119">
            <v>38</v>
          </cell>
          <cell r="J119">
            <v>24</v>
          </cell>
          <cell r="K119">
            <v>32</v>
          </cell>
          <cell r="L119">
            <v>28</v>
          </cell>
          <cell r="M119">
            <v>28</v>
          </cell>
          <cell r="N119">
            <v>17</v>
          </cell>
          <cell r="O119">
            <v>35</v>
          </cell>
          <cell r="P119">
            <v>23</v>
          </cell>
          <cell r="Q119">
            <v>26</v>
          </cell>
          <cell r="R119">
            <v>27</v>
          </cell>
          <cell r="S119">
            <v>16</v>
          </cell>
          <cell r="T119">
            <v>309</v>
          </cell>
        </row>
        <row r="120">
          <cell r="G120" t="str">
            <v>200569-CESFAM FRAY JORGE</v>
          </cell>
          <cell r="H120"/>
          <cell r="I120"/>
          <cell r="J120"/>
          <cell r="K120">
            <v>28</v>
          </cell>
          <cell r="L120">
            <v>64</v>
          </cell>
          <cell r="M120">
            <v>76</v>
          </cell>
          <cell r="N120">
            <v>91</v>
          </cell>
          <cell r="O120">
            <v>47</v>
          </cell>
          <cell r="P120">
            <v>51</v>
          </cell>
          <cell r="Q120">
            <v>65</v>
          </cell>
          <cell r="R120">
            <v>27</v>
          </cell>
          <cell r="S120">
            <v>66</v>
          </cell>
          <cell r="T120">
            <v>515</v>
          </cell>
        </row>
        <row r="121">
          <cell r="G121" t="str">
            <v>04302-COMBARBALÁ</v>
          </cell>
          <cell r="H121">
            <v>108</v>
          </cell>
          <cell r="I121">
            <v>110</v>
          </cell>
          <cell r="J121">
            <v>141</v>
          </cell>
          <cell r="K121">
            <v>93</v>
          </cell>
          <cell r="L121">
            <v>137</v>
          </cell>
          <cell r="M121">
            <v>132</v>
          </cell>
          <cell r="N121">
            <v>172</v>
          </cell>
          <cell r="O121">
            <v>225</v>
          </cell>
          <cell r="P121">
            <v>163</v>
          </cell>
          <cell r="Q121">
            <v>199</v>
          </cell>
          <cell r="R121">
            <v>172</v>
          </cell>
          <cell r="S121">
            <v>251</v>
          </cell>
          <cell r="T121">
            <v>1903</v>
          </cell>
        </row>
        <row r="122">
          <cell r="G122" t="str">
            <v>105105-HOSPITAL COMBARBALÁ</v>
          </cell>
          <cell r="H122">
            <v>22</v>
          </cell>
          <cell r="I122">
            <v>46</v>
          </cell>
          <cell r="J122">
            <v>81</v>
          </cell>
          <cell r="K122">
            <v>56</v>
          </cell>
          <cell r="L122">
            <v>63</v>
          </cell>
          <cell r="M122">
            <v>56</v>
          </cell>
          <cell r="N122">
            <v>51</v>
          </cell>
          <cell r="O122">
            <v>58</v>
          </cell>
          <cell r="P122">
            <v>54</v>
          </cell>
          <cell r="Q122">
            <v>107</v>
          </cell>
          <cell r="R122">
            <v>107</v>
          </cell>
          <cell r="S122">
            <v>76</v>
          </cell>
          <cell r="T122">
            <v>777</v>
          </cell>
        </row>
        <row r="123">
          <cell r="G123" t="str">
            <v>105433-P.S.R. SAN LORENZO</v>
          </cell>
          <cell r="H123">
            <v>4</v>
          </cell>
          <cell r="I123">
            <v>4</v>
          </cell>
          <cell r="J123">
            <v>1</v>
          </cell>
          <cell r="K123">
            <v>4</v>
          </cell>
          <cell r="L123"/>
          <cell r="M123">
            <v>4</v>
          </cell>
          <cell r="N123">
            <v>2</v>
          </cell>
          <cell r="O123"/>
          <cell r="P123">
            <v>2</v>
          </cell>
          <cell r="Q123"/>
          <cell r="R123"/>
          <cell r="S123">
            <v>2</v>
          </cell>
          <cell r="T123">
            <v>23</v>
          </cell>
        </row>
        <row r="124">
          <cell r="G124" t="str">
            <v>105434-P.S.R. SAN MARCOS</v>
          </cell>
          <cell r="H124">
            <v>8</v>
          </cell>
          <cell r="I124">
            <v>12</v>
          </cell>
          <cell r="J124">
            <v>13</v>
          </cell>
          <cell r="K124">
            <v>4</v>
          </cell>
          <cell r="L124">
            <v>22</v>
          </cell>
          <cell r="M124">
            <v>28</v>
          </cell>
          <cell r="N124">
            <v>20</v>
          </cell>
          <cell r="O124">
            <v>24</v>
          </cell>
          <cell r="P124">
            <v>18</v>
          </cell>
          <cell r="Q124">
            <v>6</v>
          </cell>
          <cell r="R124">
            <v>31</v>
          </cell>
          <cell r="S124">
            <v>54</v>
          </cell>
          <cell r="T124">
            <v>240</v>
          </cell>
        </row>
        <row r="125">
          <cell r="G125" t="str">
            <v>105441-P.S.R. MANQUEHUA</v>
          </cell>
          <cell r="H125"/>
          <cell r="I125">
            <v>3</v>
          </cell>
          <cell r="J125">
            <v>7</v>
          </cell>
          <cell r="K125">
            <v>2</v>
          </cell>
          <cell r="L125">
            <v>8</v>
          </cell>
          <cell r="M125">
            <v>3</v>
          </cell>
          <cell r="N125">
            <v>17</v>
          </cell>
          <cell r="O125">
            <v>44</v>
          </cell>
          <cell r="P125">
            <v>7</v>
          </cell>
          <cell r="Q125">
            <v>20</v>
          </cell>
          <cell r="R125">
            <v>6</v>
          </cell>
          <cell r="S125">
            <v>19</v>
          </cell>
          <cell r="T125">
            <v>136</v>
          </cell>
        </row>
        <row r="126">
          <cell r="G126" t="str">
            <v xml:space="preserve">105459-P.S.R. BARRANCAS                </v>
          </cell>
          <cell r="H126">
            <v>14</v>
          </cell>
          <cell r="I126">
            <v>7</v>
          </cell>
          <cell r="J126">
            <v>5</v>
          </cell>
          <cell r="K126">
            <v>1</v>
          </cell>
          <cell r="L126">
            <v>2</v>
          </cell>
          <cell r="M126">
            <v>2</v>
          </cell>
          <cell r="N126">
            <v>21</v>
          </cell>
          <cell r="O126">
            <v>15</v>
          </cell>
          <cell r="P126">
            <v>18</v>
          </cell>
          <cell r="Q126">
            <v>14</v>
          </cell>
          <cell r="R126">
            <v>2</v>
          </cell>
          <cell r="S126">
            <v>13</v>
          </cell>
          <cell r="T126">
            <v>114</v>
          </cell>
        </row>
        <row r="127">
          <cell r="G127" t="str">
            <v>105460-P.S.R. COGOTI 18</v>
          </cell>
          <cell r="H127">
            <v>18</v>
          </cell>
          <cell r="I127">
            <v>8</v>
          </cell>
          <cell r="J127">
            <v>2</v>
          </cell>
          <cell r="K127">
            <v>4</v>
          </cell>
          <cell r="L127">
            <v>12</v>
          </cell>
          <cell r="M127">
            <v>4</v>
          </cell>
          <cell r="N127">
            <v>11</v>
          </cell>
          <cell r="O127">
            <v>16</v>
          </cell>
          <cell r="P127">
            <v>7</v>
          </cell>
          <cell r="Q127">
            <v>10</v>
          </cell>
          <cell r="R127">
            <v>7</v>
          </cell>
          <cell r="S127">
            <v>12</v>
          </cell>
          <cell r="T127">
            <v>111</v>
          </cell>
        </row>
        <row r="128">
          <cell r="G128" t="str">
            <v>105461-P.S.R. EL HUACHO</v>
          </cell>
          <cell r="H128">
            <v>1</v>
          </cell>
          <cell r="I128">
            <v>6</v>
          </cell>
          <cell r="J128">
            <v>5</v>
          </cell>
          <cell r="K128">
            <v>6</v>
          </cell>
          <cell r="L128">
            <v>1</v>
          </cell>
          <cell r="M128">
            <v>2</v>
          </cell>
          <cell r="N128">
            <v>2</v>
          </cell>
          <cell r="O128">
            <v>4</v>
          </cell>
          <cell r="P128">
            <v>2</v>
          </cell>
          <cell r="Q128"/>
          <cell r="R128">
            <v>1</v>
          </cell>
          <cell r="S128">
            <v>1</v>
          </cell>
          <cell r="T128">
            <v>31</v>
          </cell>
        </row>
        <row r="129">
          <cell r="G129" t="str">
            <v>105462-P.S.R. EL SAUCE</v>
          </cell>
          <cell r="H129">
            <v>6</v>
          </cell>
          <cell r="I129">
            <v>4</v>
          </cell>
          <cell r="J129">
            <v>4</v>
          </cell>
          <cell r="K129">
            <v>2</v>
          </cell>
          <cell r="L129">
            <v>3</v>
          </cell>
          <cell r="M129">
            <v>11</v>
          </cell>
          <cell r="N129">
            <v>3</v>
          </cell>
          <cell r="O129">
            <v>4</v>
          </cell>
          <cell r="P129">
            <v>24</v>
          </cell>
          <cell r="Q129">
            <v>10</v>
          </cell>
          <cell r="R129">
            <v>1</v>
          </cell>
          <cell r="S129">
            <v>26</v>
          </cell>
          <cell r="T129">
            <v>98</v>
          </cell>
        </row>
        <row r="130">
          <cell r="G130" t="str">
            <v>105463-P.S.R. QUILITAPIA</v>
          </cell>
          <cell r="H130">
            <v>10</v>
          </cell>
          <cell r="I130">
            <v>1</v>
          </cell>
          <cell r="J130">
            <v>6</v>
          </cell>
          <cell r="K130">
            <v>1</v>
          </cell>
          <cell r="L130">
            <v>6</v>
          </cell>
          <cell r="M130">
            <v>5</v>
          </cell>
          <cell r="N130">
            <v>4</v>
          </cell>
          <cell r="O130">
            <v>24</v>
          </cell>
          <cell r="P130">
            <v>17</v>
          </cell>
          <cell r="Q130">
            <v>5</v>
          </cell>
          <cell r="R130">
            <v>11</v>
          </cell>
          <cell r="S130">
            <v>8</v>
          </cell>
          <cell r="T130">
            <v>98</v>
          </cell>
        </row>
        <row r="131">
          <cell r="G131" t="str">
            <v>105464-P.S.R. LA LIGUA</v>
          </cell>
          <cell r="H131">
            <v>10</v>
          </cell>
          <cell r="I131">
            <v>13</v>
          </cell>
          <cell r="J131">
            <v>8</v>
          </cell>
          <cell r="K131">
            <v>2</v>
          </cell>
          <cell r="L131">
            <v>12</v>
          </cell>
          <cell r="M131">
            <v>9</v>
          </cell>
          <cell r="N131">
            <v>10</v>
          </cell>
          <cell r="O131">
            <v>16</v>
          </cell>
          <cell r="P131">
            <v>3</v>
          </cell>
          <cell r="Q131">
            <v>21</v>
          </cell>
          <cell r="R131">
            <v>6</v>
          </cell>
          <cell r="S131">
            <v>18</v>
          </cell>
          <cell r="T131">
            <v>128</v>
          </cell>
        </row>
        <row r="132">
          <cell r="G132" t="str">
            <v>105465-P.S.R. RAMADILLA</v>
          </cell>
          <cell r="H132">
            <v>10</v>
          </cell>
          <cell r="I132">
            <v>3</v>
          </cell>
          <cell r="J132">
            <v>4</v>
          </cell>
          <cell r="K132">
            <v>6</v>
          </cell>
          <cell r="L132">
            <v>6</v>
          </cell>
          <cell r="M132">
            <v>6</v>
          </cell>
          <cell r="N132">
            <v>8</v>
          </cell>
          <cell r="O132">
            <v>10</v>
          </cell>
          <cell r="P132">
            <v>10</v>
          </cell>
          <cell r="Q132">
            <v>1</v>
          </cell>
          <cell r="R132"/>
          <cell r="S132">
            <v>5</v>
          </cell>
          <cell r="T132">
            <v>69</v>
          </cell>
        </row>
        <row r="133">
          <cell r="G133" t="str">
            <v>105466-P.S.R. VALLE HERMOSO</v>
          </cell>
          <cell r="H133"/>
          <cell r="I133"/>
          <cell r="J133">
            <v>1</v>
          </cell>
          <cell r="K133">
            <v>4</v>
          </cell>
          <cell r="L133">
            <v>2</v>
          </cell>
          <cell r="M133">
            <v>1</v>
          </cell>
          <cell r="N133">
            <v>8</v>
          </cell>
          <cell r="O133">
            <v>4</v>
          </cell>
          <cell r="P133"/>
          <cell r="Q133">
            <v>1</v>
          </cell>
          <cell r="R133"/>
          <cell r="S133">
            <v>10</v>
          </cell>
          <cell r="T133">
            <v>31</v>
          </cell>
        </row>
        <row r="134">
          <cell r="G134" t="str">
            <v>105490-P.S.R. EL DURAZNO</v>
          </cell>
          <cell r="H134">
            <v>5</v>
          </cell>
          <cell r="I134">
            <v>3</v>
          </cell>
          <cell r="J134">
            <v>4</v>
          </cell>
          <cell r="K134">
            <v>1</v>
          </cell>
          <cell r="L134"/>
          <cell r="M134">
            <v>1</v>
          </cell>
          <cell r="N134">
            <v>15</v>
          </cell>
          <cell r="O134">
            <v>6</v>
          </cell>
          <cell r="P134">
            <v>1</v>
          </cell>
          <cell r="Q134">
            <v>4</v>
          </cell>
          <cell r="R134"/>
          <cell r="S134">
            <v>7</v>
          </cell>
          <cell r="T134">
            <v>47</v>
          </cell>
        </row>
        <row r="135">
          <cell r="G135" t="str">
            <v>04303-MONTE PATRIA</v>
          </cell>
          <cell r="H135">
            <v>310</v>
          </cell>
          <cell r="I135">
            <v>234</v>
          </cell>
          <cell r="J135">
            <v>247</v>
          </cell>
          <cell r="K135">
            <v>351</v>
          </cell>
          <cell r="L135">
            <v>331</v>
          </cell>
          <cell r="M135">
            <v>338</v>
          </cell>
          <cell r="N135">
            <v>315</v>
          </cell>
          <cell r="O135">
            <v>262</v>
          </cell>
          <cell r="P135">
            <v>276</v>
          </cell>
          <cell r="Q135">
            <v>310</v>
          </cell>
          <cell r="R135">
            <v>152</v>
          </cell>
          <cell r="S135">
            <v>241</v>
          </cell>
          <cell r="T135">
            <v>3367</v>
          </cell>
        </row>
        <row r="136">
          <cell r="G136" t="str">
            <v>105307-CES. RURAL MONTE PATRIA</v>
          </cell>
          <cell r="H136">
            <v>56</v>
          </cell>
          <cell r="I136">
            <v>42</v>
          </cell>
          <cell r="J136">
            <v>68</v>
          </cell>
          <cell r="K136">
            <v>85</v>
          </cell>
          <cell r="L136">
            <v>48</v>
          </cell>
          <cell r="M136">
            <v>47</v>
          </cell>
          <cell r="N136">
            <v>55</v>
          </cell>
          <cell r="O136">
            <v>49</v>
          </cell>
          <cell r="P136">
            <v>39</v>
          </cell>
          <cell r="Q136">
            <v>100</v>
          </cell>
          <cell r="R136">
            <v>19</v>
          </cell>
          <cell r="S136">
            <v>58</v>
          </cell>
          <cell r="T136">
            <v>666</v>
          </cell>
        </row>
        <row r="137">
          <cell r="G137" t="str">
            <v>105311-CES. RURAL CHAÑARAL ALTO</v>
          </cell>
          <cell r="H137">
            <v>35</v>
          </cell>
          <cell r="I137">
            <v>54</v>
          </cell>
          <cell r="J137">
            <v>27</v>
          </cell>
          <cell r="K137">
            <v>66</v>
          </cell>
          <cell r="L137">
            <v>70</v>
          </cell>
          <cell r="M137">
            <v>77</v>
          </cell>
          <cell r="N137">
            <v>98</v>
          </cell>
          <cell r="O137">
            <v>64</v>
          </cell>
          <cell r="P137">
            <v>46</v>
          </cell>
          <cell r="Q137">
            <v>33</v>
          </cell>
          <cell r="R137">
            <v>32</v>
          </cell>
          <cell r="S137">
            <v>38</v>
          </cell>
          <cell r="T137">
            <v>640</v>
          </cell>
        </row>
        <row r="138">
          <cell r="G138" t="str">
            <v>105312-CES. RURAL CAREN</v>
          </cell>
          <cell r="H138">
            <v>35</v>
          </cell>
          <cell r="I138">
            <v>32</v>
          </cell>
          <cell r="J138">
            <v>19</v>
          </cell>
          <cell r="K138">
            <v>49</v>
          </cell>
          <cell r="L138">
            <v>39</v>
          </cell>
          <cell r="M138">
            <v>52</v>
          </cell>
          <cell r="N138">
            <v>39</v>
          </cell>
          <cell r="O138">
            <v>18</v>
          </cell>
          <cell r="P138">
            <v>33</v>
          </cell>
          <cell r="Q138">
            <v>32</v>
          </cell>
          <cell r="R138">
            <v>21</v>
          </cell>
          <cell r="S138">
            <v>32</v>
          </cell>
          <cell r="T138">
            <v>401</v>
          </cell>
        </row>
        <row r="139">
          <cell r="G139" t="str">
            <v>105318-CES. RURAL EL PALQUI</v>
          </cell>
          <cell r="H139">
            <v>155</v>
          </cell>
          <cell r="I139">
            <v>88</v>
          </cell>
          <cell r="J139">
            <v>121</v>
          </cell>
          <cell r="K139">
            <v>113</v>
          </cell>
          <cell r="L139">
            <v>137</v>
          </cell>
          <cell r="M139">
            <v>139</v>
          </cell>
          <cell r="N139">
            <v>98</v>
          </cell>
          <cell r="O139">
            <v>106</v>
          </cell>
          <cell r="P139">
            <v>122</v>
          </cell>
          <cell r="Q139">
            <v>110</v>
          </cell>
          <cell r="R139">
            <v>75</v>
          </cell>
          <cell r="S139">
            <v>110</v>
          </cell>
          <cell r="T139">
            <v>1374</v>
          </cell>
        </row>
        <row r="140">
          <cell r="G140" t="str">
            <v>105425-P.S.R. CHILECITO</v>
          </cell>
          <cell r="H140"/>
          <cell r="I140">
            <v>1</v>
          </cell>
          <cell r="J140">
            <v>1</v>
          </cell>
          <cell r="K140"/>
          <cell r="L140"/>
          <cell r="M140">
            <v>2</v>
          </cell>
          <cell r="N140">
            <v>5</v>
          </cell>
          <cell r="O140"/>
          <cell r="P140">
            <v>3</v>
          </cell>
          <cell r="Q140"/>
          <cell r="R140"/>
          <cell r="S140"/>
          <cell r="T140">
            <v>12</v>
          </cell>
        </row>
        <row r="141">
          <cell r="G141" t="str">
            <v>105427-P.S.R. HACIENDA VALDIVIA</v>
          </cell>
          <cell r="H141"/>
          <cell r="I141"/>
          <cell r="J141">
            <v>2</v>
          </cell>
          <cell r="K141">
            <v>4</v>
          </cell>
          <cell r="L141"/>
          <cell r="M141"/>
          <cell r="N141">
            <v>2</v>
          </cell>
          <cell r="O141">
            <v>3</v>
          </cell>
          <cell r="P141"/>
          <cell r="Q141"/>
          <cell r="R141">
            <v>1</v>
          </cell>
          <cell r="S141"/>
          <cell r="T141">
            <v>12</v>
          </cell>
        </row>
        <row r="142">
          <cell r="G142" t="str">
            <v>105428-P.S.R. HUATULAME</v>
          </cell>
          <cell r="H142">
            <v>13</v>
          </cell>
          <cell r="I142">
            <v>6</v>
          </cell>
          <cell r="J142">
            <v>6</v>
          </cell>
          <cell r="K142">
            <v>3</v>
          </cell>
          <cell r="L142">
            <v>11</v>
          </cell>
          <cell r="M142">
            <v>8</v>
          </cell>
          <cell r="N142">
            <v>2</v>
          </cell>
          <cell r="O142">
            <v>6</v>
          </cell>
          <cell r="P142">
            <v>3</v>
          </cell>
          <cell r="Q142"/>
          <cell r="R142">
            <v>2</v>
          </cell>
          <cell r="S142">
            <v>1</v>
          </cell>
          <cell r="T142">
            <v>61</v>
          </cell>
        </row>
        <row r="143">
          <cell r="G143" t="str">
            <v>105430-P.S.R. MIALQUI</v>
          </cell>
          <cell r="H143"/>
          <cell r="I143">
            <v>1</v>
          </cell>
          <cell r="J143">
            <v>1</v>
          </cell>
          <cell r="K143"/>
          <cell r="L143"/>
          <cell r="M143">
            <v>4</v>
          </cell>
          <cell r="N143">
            <v>1</v>
          </cell>
          <cell r="O143">
            <v>1</v>
          </cell>
          <cell r="P143">
            <v>4</v>
          </cell>
          <cell r="Q143"/>
          <cell r="R143"/>
          <cell r="S143"/>
          <cell r="T143">
            <v>12</v>
          </cell>
        </row>
        <row r="144">
          <cell r="G144" t="str">
            <v>105431-P.S.R. PEDREGAL</v>
          </cell>
          <cell r="H144">
            <v>7</v>
          </cell>
          <cell r="I144">
            <v>5</v>
          </cell>
          <cell r="J144"/>
          <cell r="K144">
            <v>5</v>
          </cell>
          <cell r="L144">
            <v>8</v>
          </cell>
          <cell r="M144"/>
          <cell r="N144">
            <v>4</v>
          </cell>
          <cell r="O144"/>
          <cell r="P144">
            <v>3</v>
          </cell>
          <cell r="Q144">
            <v>3</v>
          </cell>
          <cell r="R144"/>
          <cell r="S144"/>
          <cell r="T144">
            <v>35</v>
          </cell>
        </row>
        <row r="145">
          <cell r="G145" t="str">
            <v>105432-P.S.R. RAPEL</v>
          </cell>
          <cell r="H145">
            <v>1</v>
          </cell>
          <cell r="I145"/>
          <cell r="J145">
            <v>2</v>
          </cell>
          <cell r="K145">
            <v>17</v>
          </cell>
          <cell r="L145">
            <v>12</v>
          </cell>
          <cell r="M145">
            <v>7</v>
          </cell>
          <cell r="N145">
            <v>4</v>
          </cell>
          <cell r="O145">
            <v>11</v>
          </cell>
          <cell r="P145">
            <v>9</v>
          </cell>
          <cell r="Q145">
            <v>15</v>
          </cell>
          <cell r="R145"/>
          <cell r="S145">
            <v>2</v>
          </cell>
          <cell r="T145">
            <v>80</v>
          </cell>
        </row>
        <row r="146">
          <cell r="G146" t="str">
            <v>105435-P.S.R. TULAHUEN</v>
          </cell>
          <cell r="H146">
            <v>6</v>
          </cell>
          <cell r="I146">
            <v>5</v>
          </cell>
          <cell r="J146"/>
          <cell r="K146">
            <v>2</v>
          </cell>
          <cell r="L146">
            <v>6</v>
          </cell>
          <cell r="M146">
            <v>2</v>
          </cell>
          <cell r="N146">
            <v>6</v>
          </cell>
          <cell r="O146">
            <v>4</v>
          </cell>
          <cell r="P146">
            <v>10</v>
          </cell>
          <cell r="Q146">
            <v>11</v>
          </cell>
          <cell r="R146">
            <v>1</v>
          </cell>
          <cell r="S146"/>
          <cell r="T146">
            <v>53</v>
          </cell>
        </row>
        <row r="147">
          <cell r="G147" t="str">
            <v>105436-P.S.R. EL MAITEN</v>
          </cell>
          <cell r="H147">
            <v>2</v>
          </cell>
          <cell r="I147"/>
          <cell r="J147"/>
          <cell r="K147">
            <v>4</v>
          </cell>
          <cell r="L147"/>
          <cell r="M147"/>
          <cell r="N147"/>
          <cell r="O147"/>
          <cell r="P147">
            <v>2</v>
          </cell>
          <cell r="Q147">
            <v>5</v>
          </cell>
          <cell r="R147"/>
          <cell r="S147"/>
          <cell r="T147">
            <v>13</v>
          </cell>
        </row>
        <row r="148">
          <cell r="G148" t="str">
            <v>105489-P.S.R. RAMADAS DE TULAHUEN</v>
          </cell>
          <cell r="H148"/>
          <cell r="I148"/>
          <cell r="J148"/>
          <cell r="K148">
            <v>3</v>
          </cell>
          <cell r="L148"/>
          <cell r="M148"/>
          <cell r="N148">
            <v>1</v>
          </cell>
          <cell r="O148"/>
          <cell r="P148">
            <v>2</v>
          </cell>
          <cell r="Q148">
            <v>1</v>
          </cell>
          <cell r="R148">
            <v>1</v>
          </cell>
          <cell r="S148"/>
          <cell r="T148">
            <v>8</v>
          </cell>
        </row>
        <row r="149">
          <cell r="G149" t="str">
            <v>04304-PUNITAQUI</v>
          </cell>
          <cell r="H149">
            <v>169</v>
          </cell>
          <cell r="I149">
            <v>139</v>
          </cell>
          <cell r="J149">
            <v>39</v>
          </cell>
          <cell r="K149">
            <v>54</v>
          </cell>
          <cell r="L149">
            <v>72</v>
          </cell>
          <cell r="M149">
            <v>59</v>
          </cell>
          <cell r="N149">
            <v>78</v>
          </cell>
          <cell r="O149">
            <v>46</v>
          </cell>
          <cell r="P149">
            <v>60</v>
          </cell>
          <cell r="Q149">
            <v>50</v>
          </cell>
          <cell r="R149">
            <v>22</v>
          </cell>
          <cell r="S149">
            <v>124</v>
          </cell>
          <cell r="T149">
            <v>912</v>
          </cell>
        </row>
        <row r="150">
          <cell r="G150" t="str">
            <v>105308-CES. RURAL PUNITAQUI</v>
          </cell>
          <cell r="H150">
            <v>169</v>
          </cell>
          <cell r="I150">
            <v>133</v>
          </cell>
          <cell r="J150">
            <v>28</v>
          </cell>
          <cell r="K150">
            <v>37</v>
          </cell>
          <cell r="L150">
            <v>61</v>
          </cell>
          <cell r="M150">
            <v>51</v>
          </cell>
          <cell r="N150">
            <v>70</v>
          </cell>
          <cell r="O150">
            <v>38</v>
          </cell>
          <cell r="P150">
            <v>54</v>
          </cell>
          <cell r="Q150">
            <v>40</v>
          </cell>
          <cell r="R150">
            <v>14</v>
          </cell>
          <cell r="S150">
            <v>114</v>
          </cell>
          <cell r="T150">
            <v>809</v>
          </cell>
        </row>
        <row r="151">
          <cell r="G151" t="str">
            <v>105440-P.S.R. DIVISADERO</v>
          </cell>
          <cell r="H151"/>
          <cell r="I151">
            <v>6</v>
          </cell>
          <cell r="J151">
            <v>11</v>
          </cell>
          <cell r="K151">
            <v>16</v>
          </cell>
          <cell r="L151">
            <v>9</v>
          </cell>
          <cell r="M151">
            <v>8</v>
          </cell>
          <cell r="N151">
            <v>8</v>
          </cell>
          <cell r="O151">
            <v>8</v>
          </cell>
          <cell r="P151">
            <v>6</v>
          </cell>
          <cell r="Q151">
            <v>9</v>
          </cell>
          <cell r="R151">
            <v>8</v>
          </cell>
          <cell r="S151">
            <v>10</v>
          </cell>
          <cell r="T151">
            <v>99</v>
          </cell>
        </row>
        <row r="152">
          <cell r="G152" t="str">
            <v xml:space="preserve">105508-P.S.R. EL PARRAL DE QUILES  </v>
          </cell>
          <cell r="H152"/>
          <cell r="I152"/>
          <cell r="J152"/>
          <cell r="K152">
            <v>1</v>
          </cell>
          <cell r="L152">
            <v>2</v>
          </cell>
          <cell r="M152"/>
          <cell r="N152"/>
          <cell r="O152"/>
          <cell r="P152"/>
          <cell r="Q152">
            <v>1</v>
          </cell>
          <cell r="R152"/>
          <cell r="S152"/>
          <cell r="T152">
            <v>4</v>
          </cell>
        </row>
        <row r="153">
          <cell r="G153" t="str">
            <v>04305-RIO HURTADO</v>
          </cell>
          <cell r="H153">
            <v>40</v>
          </cell>
          <cell r="I153">
            <v>111</v>
          </cell>
          <cell r="J153">
            <v>136</v>
          </cell>
          <cell r="K153">
            <v>80</v>
          </cell>
          <cell r="L153">
            <v>56</v>
          </cell>
          <cell r="M153">
            <v>22</v>
          </cell>
          <cell r="N153">
            <v>110</v>
          </cell>
          <cell r="O153">
            <v>17</v>
          </cell>
          <cell r="P153">
            <v>49</v>
          </cell>
          <cell r="Q153">
            <v>21</v>
          </cell>
          <cell r="R153">
            <v>10</v>
          </cell>
          <cell r="S153">
            <v>9</v>
          </cell>
          <cell r="T153">
            <v>661</v>
          </cell>
        </row>
        <row r="154">
          <cell r="G154" t="str">
            <v>105310-CES. RURAL PICHASCA</v>
          </cell>
          <cell r="H154">
            <v>33</v>
          </cell>
          <cell r="I154">
            <v>79</v>
          </cell>
          <cell r="J154">
            <v>82</v>
          </cell>
          <cell r="K154">
            <v>16</v>
          </cell>
          <cell r="L154">
            <v>36</v>
          </cell>
          <cell r="M154">
            <v>5</v>
          </cell>
          <cell r="N154">
            <v>50</v>
          </cell>
          <cell r="O154">
            <v>12</v>
          </cell>
          <cell r="P154">
            <v>18</v>
          </cell>
          <cell r="Q154">
            <v>12</v>
          </cell>
          <cell r="R154"/>
          <cell r="S154">
            <v>4</v>
          </cell>
          <cell r="T154">
            <v>347</v>
          </cell>
        </row>
        <row r="155">
          <cell r="G155" t="str">
            <v>105409-P.S.R. EL CHAÑAR</v>
          </cell>
          <cell r="H155"/>
          <cell r="I155">
            <v>3</v>
          </cell>
          <cell r="J155">
            <v>2</v>
          </cell>
          <cell r="K155"/>
          <cell r="L155"/>
          <cell r="M155"/>
          <cell r="N155">
            <v>3</v>
          </cell>
          <cell r="O155"/>
          <cell r="P155"/>
          <cell r="Q155">
            <v>2</v>
          </cell>
          <cell r="R155"/>
          <cell r="S155"/>
          <cell r="T155">
            <v>10</v>
          </cell>
        </row>
        <row r="156">
          <cell r="G156" t="str">
            <v>105410-P.S.R. HURTADO</v>
          </cell>
          <cell r="H156">
            <v>2</v>
          </cell>
          <cell r="I156">
            <v>5</v>
          </cell>
          <cell r="J156">
            <v>10</v>
          </cell>
          <cell r="K156">
            <v>8</v>
          </cell>
          <cell r="L156">
            <v>3</v>
          </cell>
          <cell r="M156">
            <v>6</v>
          </cell>
          <cell r="N156">
            <v>37</v>
          </cell>
          <cell r="O156"/>
          <cell r="P156"/>
          <cell r="Q156">
            <v>3</v>
          </cell>
          <cell r="R156">
            <v>6</v>
          </cell>
          <cell r="S156">
            <v>5</v>
          </cell>
          <cell r="T156">
            <v>85</v>
          </cell>
        </row>
        <row r="157">
          <cell r="G157" t="str">
            <v>105411-P.S.R. LAS BREAS</v>
          </cell>
          <cell r="H157"/>
          <cell r="I157">
            <v>10</v>
          </cell>
          <cell r="J157">
            <v>12</v>
          </cell>
          <cell r="K157">
            <v>3</v>
          </cell>
          <cell r="L157"/>
          <cell r="M157">
            <v>2</v>
          </cell>
          <cell r="N157">
            <v>6</v>
          </cell>
          <cell r="O157"/>
          <cell r="P157">
            <v>3</v>
          </cell>
          <cell r="Q157"/>
          <cell r="R157">
            <v>1</v>
          </cell>
          <cell r="S157"/>
          <cell r="T157">
            <v>37</v>
          </cell>
        </row>
        <row r="158">
          <cell r="G158" t="str">
            <v>105413-P.S.R. SAMO ALTO</v>
          </cell>
          <cell r="H158">
            <v>2</v>
          </cell>
          <cell r="I158">
            <v>6</v>
          </cell>
          <cell r="J158">
            <v>19</v>
          </cell>
          <cell r="K158">
            <v>32</v>
          </cell>
          <cell r="L158"/>
          <cell r="M158"/>
          <cell r="N158"/>
          <cell r="O158">
            <v>1</v>
          </cell>
          <cell r="P158">
            <v>27</v>
          </cell>
          <cell r="Q158"/>
          <cell r="R158">
            <v>1</v>
          </cell>
          <cell r="S158"/>
          <cell r="T158">
            <v>88</v>
          </cell>
        </row>
        <row r="159">
          <cell r="G159" t="str">
            <v>105414-P.S.R. SERON</v>
          </cell>
          <cell r="H159"/>
          <cell r="I159">
            <v>5</v>
          </cell>
          <cell r="J159">
            <v>9</v>
          </cell>
          <cell r="K159">
            <v>1</v>
          </cell>
          <cell r="L159">
            <v>2</v>
          </cell>
          <cell r="M159">
            <v>2</v>
          </cell>
          <cell r="N159">
            <v>5</v>
          </cell>
          <cell r="O159"/>
          <cell r="P159">
            <v>1</v>
          </cell>
          <cell r="Q159">
            <v>2</v>
          </cell>
          <cell r="R159"/>
          <cell r="S159"/>
          <cell r="T159">
            <v>27</v>
          </cell>
        </row>
        <row r="160">
          <cell r="G160" t="str">
            <v>105503-P.S.R. TABAQUEROS</v>
          </cell>
          <cell r="H160">
            <v>3</v>
          </cell>
          <cell r="I160">
            <v>3</v>
          </cell>
          <cell r="J160">
            <v>2</v>
          </cell>
          <cell r="K160">
            <v>20</v>
          </cell>
          <cell r="L160">
            <v>15</v>
          </cell>
          <cell r="M160">
            <v>7</v>
          </cell>
          <cell r="N160">
            <v>9</v>
          </cell>
          <cell r="O160">
            <v>4</v>
          </cell>
          <cell r="P160"/>
          <cell r="Q160">
            <v>2</v>
          </cell>
          <cell r="R160">
            <v>2</v>
          </cell>
          <cell r="S160"/>
          <cell r="T160">
            <v>67</v>
          </cell>
        </row>
        <row r="161">
          <cell r="G161" t="str">
            <v>Total general</v>
          </cell>
          <cell r="H161">
            <v>4298</v>
          </cell>
          <cell r="I161">
            <v>4817</v>
          </cell>
          <cell r="J161">
            <v>4594</v>
          </cell>
          <cell r="K161">
            <v>5438</v>
          </cell>
          <cell r="L161">
            <v>5250</v>
          </cell>
          <cell r="M161">
            <v>5305</v>
          </cell>
          <cell r="N161">
            <v>5716</v>
          </cell>
          <cell r="O161">
            <v>6499</v>
          </cell>
          <cell r="P161">
            <v>5226</v>
          </cell>
          <cell r="Q161">
            <v>5210</v>
          </cell>
          <cell r="R161">
            <v>2990</v>
          </cell>
          <cell r="S161">
            <v>5186</v>
          </cell>
          <cell r="T161">
            <v>60529</v>
          </cell>
        </row>
      </sheetData>
      <sheetData sheetId="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1039</v>
          </cell>
          <cell r="I5">
            <v>1228</v>
          </cell>
          <cell r="J5">
            <v>1408</v>
          </cell>
          <cell r="K5">
            <v>1567</v>
          </cell>
          <cell r="L5">
            <v>2181</v>
          </cell>
          <cell r="M5">
            <v>1738</v>
          </cell>
          <cell r="N5">
            <v>2021</v>
          </cell>
          <cell r="O5">
            <v>1957</v>
          </cell>
          <cell r="P5">
            <v>1901</v>
          </cell>
          <cell r="Q5">
            <v>2277</v>
          </cell>
          <cell r="R5">
            <v>987</v>
          </cell>
          <cell r="S5">
            <v>1027</v>
          </cell>
          <cell r="T5">
            <v>19331</v>
          </cell>
        </row>
        <row r="6">
          <cell r="G6" t="str">
            <v>105300-CES. CARDENAL CARO</v>
          </cell>
          <cell r="H6">
            <v>204</v>
          </cell>
          <cell r="I6">
            <v>298</v>
          </cell>
          <cell r="J6">
            <v>359</v>
          </cell>
          <cell r="K6">
            <v>213</v>
          </cell>
          <cell r="L6">
            <v>268</v>
          </cell>
          <cell r="M6">
            <v>202</v>
          </cell>
          <cell r="N6">
            <v>174</v>
          </cell>
          <cell r="O6">
            <v>229</v>
          </cell>
          <cell r="P6">
            <v>123</v>
          </cell>
          <cell r="Q6">
            <v>218</v>
          </cell>
          <cell r="R6">
            <v>0</v>
          </cell>
          <cell r="S6">
            <v>5</v>
          </cell>
          <cell r="T6">
            <v>2293</v>
          </cell>
        </row>
        <row r="7">
          <cell r="G7" t="str">
            <v>105301-CES. LAS COMPAÑIAS</v>
          </cell>
          <cell r="H7">
            <v>19</v>
          </cell>
          <cell r="I7">
            <v>32</v>
          </cell>
          <cell r="J7">
            <v>46</v>
          </cell>
          <cell r="K7">
            <v>147</v>
          </cell>
          <cell r="L7">
            <v>173</v>
          </cell>
          <cell r="M7">
            <v>88</v>
          </cell>
          <cell r="N7">
            <v>26</v>
          </cell>
          <cell r="O7">
            <v>199</v>
          </cell>
          <cell r="P7">
            <v>378</v>
          </cell>
          <cell r="Q7">
            <v>409</v>
          </cell>
          <cell r="R7">
            <v>163</v>
          </cell>
          <cell r="S7">
            <v>22</v>
          </cell>
          <cell r="T7">
            <v>1702</v>
          </cell>
        </row>
        <row r="8">
          <cell r="G8" t="str">
            <v>105302-CES. PEDRO AGUIRRE C.</v>
          </cell>
          <cell r="H8">
            <v>293</v>
          </cell>
          <cell r="I8">
            <v>112</v>
          </cell>
          <cell r="J8">
            <v>185</v>
          </cell>
          <cell r="K8">
            <v>176</v>
          </cell>
          <cell r="L8">
            <v>167</v>
          </cell>
          <cell r="M8">
            <v>113</v>
          </cell>
          <cell r="N8">
            <v>127</v>
          </cell>
          <cell r="O8">
            <v>182</v>
          </cell>
          <cell r="P8">
            <v>81</v>
          </cell>
          <cell r="Q8">
            <v>128</v>
          </cell>
          <cell r="R8">
            <v>145</v>
          </cell>
          <cell r="S8">
            <v>88</v>
          </cell>
          <cell r="T8">
            <v>1797</v>
          </cell>
        </row>
        <row r="9">
          <cell r="G9" t="str">
            <v>105313-CES. SCHAFFHAUSER</v>
          </cell>
          <cell r="H9">
            <v>251</v>
          </cell>
          <cell r="I9">
            <v>483</v>
          </cell>
          <cell r="J9">
            <v>394</v>
          </cell>
          <cell r="K9">
            <v>511</v>
          </cell>
          <cell r="L9">
            <v>1038</v>
          </cell>
          <cell r="M9">
            <v>969</v>
          </cell>
          <cell r="N9">
            <v>952</v>
          </cell>
          <cell r="O9">
            <v>902</v>
          </cell>
          <cell r="P9">
            <v>840</v>
          </cell>
          <cell r="Q9">
            <v>1035</v>
          </cell>
          <cell r="R9">
            <v>573</v>
          </cell>
          <cell r="S9">
            <v>678</v>
          </cell>
          <cell r="T9">
            <v>8626</v>
          </cell>
        </row>
        <row r="10">
          <cell r="G10" t="str">
            <v>105319-CES. CARDENAL R.S.H.</v>
          </cell>
          <cell r="H10">
            <v>110</v>
          </cell>
          <cell r="I10">
            <v>104</v>
          </cell>
          <cell r="J10">
            <v>168</v>
          </cell>
          <cell r="K10">
            <v>171</v>
          </cell>
          <cell r="L10">
            <v>230</v>
          </cell>
          <cell r="M10">
            <v>123</v>
          </cell>
          <cell r="N10">
            <v>310</v>
          </cell>
          <cell r="O10">
            <v>88</v>
          </cell>
          <cell r="P10">
            <v>86</v>
          </cell>
          <cell r="Q10">
            <v>219</v>
          </cell>
          <cell r="R10"/>
          <cell r="S10">
            <v>93</v>
          </cell>
          <cell r="T10">
            <v>1702</v>
          </cell>
        </row>
        <row r="11">
          <cell r="G11" t="str">
            <v>105325-CESFAM JUAN PABLO II</v>
          </cell>
          <cell r="H11">
            <v>109</v>
          </cell>
          <cell r="I11">
            <v>123</v>
          </cell>
          <cell r="J11">
            <v>173</v>
          </cell>
          <cell r="K11">
            <v>184</v>
          </cell>
          <cell r="L11">
            <v>185</v>
          </cell>
          <cell r="M11">
            <v>151</v>
          </cell>
          <cell r="N11">
            <v>190</v>
          </cell>
          <cell r="O11">
            <v>225</v>
          </cell>
          <cell r="P11">
            <v>285</v>
          </cell>
          <cell r="Q11">
            <v>93</v>
          </cell>
          <cell r="R11">
            <v>14</v>
          </cell>
          <cell r="S11">
            <v>47</v>
          </cell>
          <cell r="T11">
            <v>1779</v>
          </cell>
        </row>
        <row r="12">
          <cell r="G12" t="str">
            <v xml:space="preserve">105400-P.S.R. ALGARROBITO            </v>
          </cell>
          <cell r="H12">
            <v>8</v>
          </cell>
          <cell r="I12">
            <v>7</v>
          </cell>
          <cell r="J12">
            <v>12</v>
          </cell>
          <cell r="K12">
            <v>1</v>
          </cell>
          <cell r="L12">
            <v>8</v>
          </cell>
          <cell r="M12">
            <v>6</v>
          </cell>
          <cell r="N12">
            <v>22</v>
          </cell>
          <cell r="O12">
            <v>1</v>
          </cell>
          <cell r="P12">
            <v>9</v>
          </cell>
          <cell r="Q12">
            <v>51</v>
          </cell>
          <cell r="R12">
            <v>20</v>
          </cell>
          <cell r="S12">
            <v>24</v>
          </cell>
          <cell r="T12">
            <v>169</v>
          </cell>
        </row>
        <row r="13">
          <cell r="G13" t="str">
            <v>105401-P.S.R. LAS ROJAS</v>
          </cell>
          <cell r="H13">
            <v>1</v>
          </cell>
          <cell r="I13">
            <v>2</v>
          </cell>
          <cell r="J13">
            <v>0</v>
          </cell>
          <cell r="K13">
            <v>17</v>
          </cell>
          <cell r="L13">
            <v>10</v>
          </cell>
          <cell r="M13"/>
          <cell r="N13">
            <v>4</v>
          </cell>
          <cell r="O13">
            <v>9</v>
          </cell>
          <cell r="P13">
            <v>8</v>
          </cell>
          <cell r="Q13">
            <v>31</v>
          </cell>
          <cell r="R13">
            <v>45</v>
          </cell>
          <cell r="S13">
            <v>7</v>
          </cell>
          <cell r="T13">
            <v>134</v>
          </cell>
        </row>
        <row r="14">
          <cell r="G14" t="str">
            <v>105402-P.S.R. EL ROMERO</v>
          </cell>
          <cell r="H14">
            <v>7</v>
          </cell>
          <cell r="I14">
            <v>7</v>
          </cell>
          <cell r="J14">
            <v>10</v>
          </cell>
          <cell r="K14">
            <v>12</v>
          </cell>
          <cell r="L14">
            <v>4</v>
          </cell>
          <cell r="M14">
            <v>10</v>
          </cell>
          <cell r="N14">
            <v>10</v>
          </cell>
          <cell r="O14">
            <v>15</v>
          </cell>
          <cell r="P14">
            <v>11</v>
          </cell>
          <cell r="Q14">
            <v>27</v>
          </cell>
          <cell r="R14">
            <v>3</v>
          </cell>
          <cell r="S14">
            <v>14</v>
          </cell>
          <cell r="T14">
            <v>130</v>
          </cell>
        </row>
        <row r="15">
          <cell r="G15" t="str">
            <v>105499-P.S.R. LAMBERT</v>
          </cell>
          <cell r="H15"/>
          <cell r="I15">
            <v>5</v>
          </cell>
          <cell r="J15">
            <v>7</v>
          </cell>
          <cell r="K15">
            <v>5</v>
          </cell>
          <cell r="L15">
            <v>0</v>
          </cell>
          <cell r="M15">
            <v>0</v>
          </cell>
          <cell r="N15">
            <v>140</v>
          </cell>
          <cell r="O15">
            <v>10</v>
          </cell>
          <cell r="P15">
            <v>20</v>
          </cell>
          <cell r="Q15">
            <v>26</v>
          </cell>
          <cell r="R15">
            <v>8</v>
          </cell>
          <cell r="S15">
            <v>11</v>
          </cell>
          <cell r="T15">
            <v>232</v>
          </cell>
        </row>
        <row r="16">
          <cell r="G16" t="str">
            <v>105700-CECOF VILLA EL INDIO</v>
          </cell>
          <cell r="H16">
            <v>9</v>
          </cell>
          <cell r="I16">
            <v>14</v>
          </cell>
          <cell r="J16">
            <v>18</v>
          </cell>
          <cell r="K16">
            <v>42</v>
          </cell>
          <cell r="L16">
            <v>33</v>
          </cell>
          <cell r="M16">
            <v>24</v>
          </cell>
          <cell r="N16">
            <v>31</v>
          </cell>
          <cell r="O16">
            <v>37</v>
          </cell>
          <cell r="P16">
            <v>28</v>
          </cell>
          <cell r="Q16">
            <v>14</v>
          </cell>
          <cell r="R16">
            <v>3</v>
          </cell>
          <cell r="S16">
            <v>9</v>
          </cell>
          <cell r="T16">
            <v>262</v>
          </cell>
        </row>
        <row r="17">
          <cell r="G17" t="str">
            <v>105701-CECOF VILLA ALEMANIA</v>
          </cell>
          <cell r="H17">
            <v>13</v>
          </cell>
          <cell r="I17">
            <v>24</v>
          </cell>
          <cell r="J17">
            <v>7</v>
          </cell>
          <cell r="K17">
            <v>6</v>
          </cell>
          <cell r="L17">
            <v>20</v>
          </cell>
          <cell r="M17">
            <v>15</v>
          </cell>
          <cell r="N17">
            <v>12</v>
          </cell>
          <cell r="O17">
            <v>5</v>
          </cell>
          <cell r="P17">
            <v>14</v>
          </cell>
          <cell r="Q17">
            <v>11</v>
          </cell>
          <cell r="R17">
            <v>3</v>
          </cell>
          <cell r="S17">
            <v>4</v>
          </cell>
          <cell r="T17">
            <v>134</v>
          </cell>
        </row>
        <row r="18">
          <cell r="G18" t="str">
            <v>105702-CECOF VILLA LAMBERT</v>
          </cell>
          <cell r="H18">
            <v>12</v>
          </cell>
          <cell r="I18">
            <v>11</v>
          </cell>
          <cell r="J18">
            <v>15</v>
          </cell>
          <cell r="K18">
            <v>51</v>
          </cell>
          <cell r="L18">
            <v>30</v>
          </cell>
          <cell r="M18">
            <v>30</v>
          </cell>
          <cell r="N18">
            <v>14</v>
          </cell>
          <cell r="O18">
            <v>4</v>
          </cell>
          <cell r="P18">
            <v>18</v>
          </cell>
          <cell r="Q18">
            <v>15</v>
          </cell>
          <cell r="R18">
            <v>10</v>
          </cell>
          <cell r="S18">
            <v>25</v>
          </cell>
          <cell r="T18">
            <v>235</v>
          </cell>
        </row>
        <row r="19">
          <cell r="G19" t="str">
            <v>200402-CECOF ARCOS DE PINAMAR</v>
          </cell>
          <cell r="H19">
            <v>3</v>
          </cell>
          <cell r="I19">
            <v>6</v>
          </cell>
          <cell r="J19">
            <v>14</v>
          </cell>
          <cell r="K19">
            <v>31</v>
          </cell>
          <cell r="L19">
            <v>15</v>
          </cell>
          <cell r="M19">
            <v>7</v>
          </cell>
          <cell r="N19">
            <v>9</v>
          </cell>
          <cell r="O19">
            <v>51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136</v>
          </cell>
        </row>
        <row r="20">
          <cell r="G20" t="str">
            <v>04102-COQUIMBO</v>
          </cell>
          <cell r="H20">
            <v>1193</v>
          </cell>
          <cell r="I20">
            <v>1525</v>
          </cell>
          <cell r="J20">
            <v>2124</v>
          </cell>
          <cell r="K20">
            <v>2222</v>
          </cell>
          <cell r="L20">
            <v>1841</v>
          </cell>
          <cell r="M20">
            <v>1680</v>
          </cell>
          <cell r="N20">
            <v>1881</v>
          </cell>
          <cell r="O20">
            <v>2285</v>
          </cell>
          <cell r="P20">
            <v>1691</v>
          </cell>
          <cell r="Q20">
            <v>1457</v>
          </cell>
          <cell r="R20">
            <v>86</v>
          </cell>
          <cell r="S20">
            <v>799</v>
          </cell>
          <cell r="T20">
            <v>18784</v>
          </cell>
        </row>
        <row r="21">
          <cell r="G21" t="str">
            <v>105303-CES. SAN JUAN</v>
          </cell>
          <cell r="H21">
            <v>72</v>
          </cell>
          <cell r="I21">
            <v>142</v>
          </cell>
          <cell r="J21">
            <v>200</v>
          </cell>
          <cell r="K21">
            <v>249</v>
          </cell>
          <cell r="L21">
            <v>356</v>
          </cell>
          <cell r="M21">
            <v>356</v>
          </cell>
          <cell r="N21">
            <v>374</v>
          </cell>
          <cell r="O21">
            <v>539</v>
          </cell>
          <cell r="P21">
            <v>561</v>
          </cell>
          <cell r="Q21">
            <v>503</v>
          </cell>
          <cell r="R21">
            <v>27</v>
          </cell>
          <cell r="S21">
            <v>54</v>
          </cell>
          <cell r="T21">
            <v>3433</v>
          </cell>
        </row>
        <row r="22">
          <cell r="G22" t="str">
            <v>105304-CES. SANTA CECILIA</v>
          </cell>
          <cell r="H22">
            <v>174</v>
          </cell>
          <cell r="I22">
            <v>163</v>
          </cell>
          <cell r="J22">
            <v>375</v>
          </cell>
          <cell r="K22">
            <v>558</v>
          </cell>
          <cell r="L22">
            <v>315</v>
          </cell>
          <cell r="M22">
            <v>319</v>
          </cell>
          <cell r="N22">
            <v>358</v>
          </cell>
          <cell r="O22">
            <v>354</v>
          </cell>
          <cell r="P22">
            <v>286</v>
          </cell>
          <cell r="Q22">
            <v>242</v>
          </cell>
          <cell r="R22">
            <v>0</v>
          </cell>
          <cell r="S22">
            <v>22</v>
          </cell>
          <cell r="T22">
            <v>3166</v>
          </cell>
        </row>
        <row r="23">
          <cell r="G23" t="str">
            <v>105305-CES. TIERRAS BLANCAS</v>
          </cell>
          <cell r="H23">
            <v>435</v>
          </cell>
          <cell r="I23">
            <v>438</v>
          </cell>
          <cell r="J23">
            <v>540</v>
          </cell>
          <cell r="K23">
            <v>505</v>
          </cell>
          <cell r="L23">
            <v>451</v>
          </cell>
          <cell r="M23">
            <v>373</v>
          </cell>
          <cell r="N23">
            <v>494</v>
          </cell>
          <cell r="O23">
            <v>506</v>
          </cell>
          <cell r="P23">
            <v>250</v>
          </cell>
          <cell r="Q23">
            <v>181</v>
          </cell>
          <cell r="R23"/>
          <cell r="S23">
            <v>169</v>
          </cell>
          <cell r="T23">
            <v>4342</v>
          </cell>
        </row>
        <row r="24">
          <cell r="G24" t="str">
            <v>105321-CES. RURAL  TONGOY</v>
          </cell>
          <cell r="H24">
            <v>15</v>
          </cell>
          <cell r="I24">
            <v>79</v>
          </cell>
          <cell r="J24">
            <v>89</v>
          </cell>
          <cell r="K24">
            <v>43</v>
          </cell>
          <cell r="L24">
            <v>68</v>
          </cell>
          <cell r="M24">
            <v>30</v>
          </cell>
          <cell r="N24">
            <v>46</v>
          </cell>
          <cell r="O24">
            <v>149</v>
          </cell>
          <cell r="P24">
            <v>69</v>
          </cell>
          <cell r="Q24">
            <v>73</v>
          </cell>
          <cell r="R24">
            <v>34</v>
          </cell>
          <cell r="S24">
            <v>37</v>
          </cell>
          <cell r="T24">
            <v>732</v>
          </cell>
        </row>
        <row r="25">
          <cell r="G25" t="str">
            <v>105323-CES. DR. SERGIO AGUILAR</v>
          </cell>
          <cell r="H25">
            <v>302</v>
          </cell>
          <cell r="I25">
            <v>501</v>
          </cell>
          <cell r="J25">
            <v>581</v>
          </cell>
          <cell r="K25">
            <v>584</v>
          </cell>
          <cell r="L25">
            <v>372</v>
          </cell>
          <cell r="M25">
            <v>338</v>
          </cell>
          <cell r="N25">
            <v>385</v>
          </cell>
          <cell r="O25">
            <v>412</v>
          </cell>
          <cell r="P25">
            <v>353</v>
          </cell>
          <cell r="Q25">
            <v>332</v>
          </cell>
          <cell r="R25">
            <v>24</v>
          </cell>
          <cell r="S25">
            <v>473</v>
          </cell>
          <cell r="T25">
            <v>4657</v>
          </cell>
        </row>
        <row r="26">
          <cell r="G26" t="str">
            <v xml:space="preserve">105404-P.S.R. EL TANGUE                         </v>
          </cell>
          <cell r="H26">
            <v>0</v>
          </cell>
          <cell r="I26"/>
          <cell r="J26">
            <v>2</v>
          </cell>
          <cell r="K26"/>
          <cell r="L26">
            <v>2</v>
          </cell>
          <cell r="M26">
            <v>0</v>
          </cell>
          <cell r="N26"/>
          <cell r="O26">
            <v>1</v>
          </cell>
          <cell r="P26">
            <v>1</v>
          </cell>
          <cell r="Q26">
            <v>1</v>
          </cell>
          <cell r="R26">
            <v>0</v>
          </cell>
          <cell r="S26"/>
          <cell r="T26">
            <v>7</v>
          </cell>
        </row>
        <row r="27">
          <cell r="G27" t="str">
            <v>105405-P.S.R. GUANAQUEROS</v>
          </cell>
          <cell r="H27">
            <v>7</v>
          </cell>
          <cell r="I27">
            <v>31</v>
          </cell>
          <cell r="J27">
            <v>18</v>
          </cell>
          <cell r="K27">
            <v>14</v>
          </cell>
          <cell r="L27">
            <v>27</v>
          </cell>
          <cell r="M27">
            <v>17</v>
          </cell>
          <cell r="N27">
            <v>21</v>
          </cell>
          <cell r="O27">
            <v>12</v>
          </cell>
          <cell r="P27">
            <v>14</v>
          </cell>
          <cell r="Q27">
            <v>13</v>
          </cell>
          <cell r="R27">
            <v>0</v>
          </cell>
          <cell r="S27">
            <v>0</v>
          </cell>
          <cell r="T27">
            <v>174</v>
          </cell>
        </row>
        <row r="28">
          <cell r="G28" t="str">
            <v>105407-P.S.R. TAMBILLOS</v>
          </cell>
          <cell r="H28">
            <v>8</v>
          </cell>
          <cell r="I28">
            <v>9</v>
          </cell>
          <cell r="J28">
            <v>22</v>
          </cell>
          <cell r="K28">
            <v>15</v>
          </cell>
          <cell r="L28">
            <v>15</v>
          </cell>
          <cell r="M28">
            <v>9</v>
          </cell>
          <cell r="N28">
            <v>6</v>
          </cell>
          <cell r="O28">
            <v>25</v>
          </cell>
          <cell r="P28">
            <v>22</v>
          </cell>
          <cell r="Q28">
            <v>4</v>
          </cell>
          <cell r="R28"/>
          <cell r="S28"/>
          <cell r="T28">
            <v>135</v>
          </cell>
        </row>
        <row r="29">
          <cell r="G29" t="str">
            <v>105705-CECOF EL ALBA</v>
          </cell>
          <cell r="H29">
            <v>34</v>
          </cell>
          <cell r="I29">
            <v>18</v>
          </cell>
          <cell r="J29">
            <v>17</v>
          </cell>
          <cell r="K29">
            <v>29</v>
          </cell>
          <cell r="L29">
            <v>33</v>
          </cell>
          <cell r="M29">
            <v>24</v>
          </cell>
          <cell r="N29">
            <v>34</v>
          </cell>
          <cell r="O29">
            <v>30</v>
          </cell>
          <cell r="P29">
            <v>22</v>
          </cell>
          <cell r="Q29">
            <v>7</v>
          </cell>
          <cell r="R29">
            <v>1</v>
          </cell>
          <cell r="S29">
            <v>6</v>
          </cell>
          <cell r="T29">
            <v>255</v>
          </cell>
        </row>
        <row r="30">
          <cell r="G30" t="str">
            <v>200273-CECOF PUNTA MIRA</v>
          </cell>
          <cell r="H30">
            <v>9</v>
          </cell>
          <cell r="I30">
            <v>0</v>
          </cell>
          <cell r="J30">
            <v>16</v>
          </cell>
          <cell r="K30">
            <v>20</v>
          </cell>
          <cell r="L30">
            <v>4</v>
          </cell>
          <cell r="M30">
            <v>1</v>
          </cell>
          <cell r="N30">
            <v>0</v>
          </cell>
          <cell r="O30">
            <v>31</v>
          </cell>
          <cell r="P30">
            <v>9</v>
          </cell>
          <cell r="Q30">
            <v>10</v>
          </cell>
          <cell r="R30">
            <v>0</v>
          </cell>
          <cell r="S30">
            <v>19</v>
          </cell>
          <cell r="T30">
            <v>119</v>
          </cell>
        </row>
        <row r="31">
          <cell r="G31" t="str">
            <v>200494-CESFAM EL SAUCE</v>
          </cell>
          <cell r="H31">
            <v>70</v>
          </cell>
          <cell r="I31">
            <v>83</v>
          </cell>
          <cell r="J31">
            <v>131</v>
          </cell>
          <cell r="K31">
            <v>72</v>
          </cell>
          <cell r="L31">
            <v>123</v>
          </cell>
          <cell r="M31">
            <v>130</v>
          </cell>
          <cell r="N31">
            <v>84</v>
          </cell>
          <cell r="O31">
            <v>98</v>
          </cell>
          <cell r="P31">
            <v>59</v>
          </cell>
          <cell r="Q31">
            <v>49</v>
          </cell>
          <cell r="R31">
            <v>0</v>
          </cell>
          <cell r="S31">
            <v>16</v>
          </cell>
          <cell r="T31">
            <v>915</v>
          </cell>
        </row>
        <row r="32">
          <cell r="G32" t="str">
            <v>200499-CESFAM PAN DE AZÚCAR</v>
          </cell>
          <cell r="H32">
            <v>67</v>
          </cell>
          <cell r="I32">
            <v>61</v>
          </cell>
          <cell r="J32">
            <v>133</v>
          </cell>
          <cell r="K32">
            <v>133</v>
          </cell>
          <cell r="L32">
            <v>75</v>
          </cell>
          <cell r="M32">
            <v>83</v>
          </cell>
          <cell r="N32">
            <v>79</v>
          </cell>
          <cell r="O32">
            <v>128</v>
          </cell>
          <cell r="P32">
            <v>45</v>
          </cell>
          <cell r="Q32">
            <v>42</v>
          </cell>
          <cell r="R32">
            <v>0</v>
          </cell>
          <cell r="S32">
            <v>0</v>
          </cell>
          <cell r="T32">
            <v>846</v>
          </cell>
        </row>
        <row r="33">
          <cell r="G33" t="str">
            <v>200607-CESFAM LILA CORTES</v>
          </cell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>
            <v>3</v>
          </cell>
          <cell r="T33">
            <v>3</v>
          </cell>
        </row>
        <row r="34">
          <cell r="G34" t="str">
            <v>04103-ANDACOLLO</v>
          </cell>
          <cell r="H34">
            <v>55</v>
          </cell>
          <cell r="I34">
            <v>94</v>
          </cell>
          <cell r="J34">
            <v>60</v>
          </cell>
          <cell r="K34">
            <v>153</v>
          </cell>
          <cell r="L34">
            <v>129</v>
          </cell>
          <cell r="M34">
            <v>99</v>
          </cell>
          <cell r="N34">
            <v>88</v>
          </cell>
          <cell r="O34">
            <v>138</v>
          </cell>
          <cell r="P34">
            <v>65</v>
          </cell>
          <cell r="Q34">
            <v>72</v>
          </cell>
          <cell r="R34">
            <v>31</v>
          </cell>
          <cell r="S34">
            <v>22</v>
          </cell>
          <cell r="T34">
            <v>1006</v>
          </cell>
        </row>
        <row r="35">
          <cell r="G35" t="str">
            <v>105106-HOSPITAL ANDACOLLO</v>
          </cell>
          <cell r="H35">
            <v>55</v>
          </cell>
          <cell r="I35">
            <v>94</v>
          </cell>
          <cell r="J35">
            <v>60</v>
          </cell>
          <cell r="K35">
            <v>153</v>
          </cell>
          <cell r="L35">
            <v>129</v>
          </cell>
          <cell r="M35">
            <v>99</v>
          </cell>
          <cell r="N35">
            <v>88</v>
          </cell>
          <cell r="O35">
            <v>138</v>
          </cell>
          <cell r="P35">
            <v>65</v>
          </cell>
          <cell r="Q35">
            <v>72</v>
          </cell>
          <cell r="R35">
            <v>31</v>
          </cell>
          <cell r="S35">
            <v>22</v>
          </cell>
          <cell r="T35">
            <v>1006</v>
          </cell>
        </row>
        <row r="36">
          <cell r="G36" t="str">
            <v>04104-LA HIGUERA</v>
          </cell>
          <cell r="H36">
            <v>2</v>
          </cell>
          <cell r="I36">
            <v>0</v>
          </cell>
          <cell r="J36">
            <v>10</v>
          </cell>
          <cell r="K36">
            <v>2</v>
          </cell>
          <cell r="L36">
            <v>6</v>
          </cell>
          <cell r="M36">
            <v>6</v>
          </cell>
          <cell r="N36">
            <v>0</v>
          </cell>
          <cell r="O36">
            <v>9</v>
          </cell>
          <cell r="P36">
            <v>8</v>
          </cell>
          <cell r="Q36">
            <v>12</v>
          </cell>
          <cell r="R36">
            <v>1</v>
          </cell>
          <cell r="S36">
            <v>1</v>
          </cell>
          <cell r="T36">
            <v>57</v>
          </cell>
        </row>
        <row r="37">
          <cell r="G37" t="str">
            <v>105314-CES. LA HIGUERA</v>
          </cell>
          <cell r="H37">
            <v>1</v>
          </cell>
          <cell r="I37">
            <v>0</v>
          </cell>
          <cell r="J37">
            <v>3</v>
          </cell>
          <cell r="K37">
            <v>1</v>
          </cell>
          <cell r="L37">
            <v>2</v>
          </cell>
          <cell r="M37">
            <v>2</v>
          </cell>
          <cell r="N37">
            <v>0</v>
          </cell>
          <cell r="O37">
            <v>6</v>
          </cell>
          <cell r="P37">
            <v>3</v>
          </cell>
          <cell r="Q37">
            <v>7</v>
          </cell>
          <cell r="R37">
            <v>1</v>
          </cell>
          <cell r="S37">
            <v>1</v>
          </cell>
          <cell r="T37">
            <v>27</v>
          </cell>
        </row>
        <row r="38">
          <cell r="G38" t="str">
            <v xml:space="preserve">105500-P.S.R. CALETA HORNOS        </v>
          </cell>
          <cell r="H38">
            <v>1</v>
          </cell>
          <cell r="I38"/>
          <cell r="J38">
            <v>2</v>
          </cell>
          <cell r="K38">
            <v>1</v>
          </cell>
          <cell r="L38">
            <v>0</v>
          </cell>
          <cell r="M38">
            <v>2</v>
          </cell>
          <cell r="N38"/>
          <cell r="O38">
            <v>1</v>
          </cell>
          <cell r="P38">
            <v>2</v>
          </cell>
          <cell r="Q38">
            <v>0</v>
          </cell>
          <cell r="R38"/>
          <cell r="S38">
            <v>0</v>
          </cell>
          <cell r="T38">
            <v>9</v>
          </cell>
        </row>
        <row r="39">
          <cell r="G39" t="str">
            <v>105505-P.S.R. LOS CHOROS</v>
          </cell>
          <cell r="H39"/>
          <cell r="I39"/>
          <cell r="J39">
            <v>2</v>
          </cell>
          <cell r="K39">
            <v>0</v>
          </cell>
          <cell r="L39">
            <v>0</v>
          </cell>
          <cell r="M39">
            <v>2</v>
          </cell>
          <cell r="N39"/>
          <cell r="O39">
            <v>2</v>
          </cell>
          <cell r="P39">
            <v>2</v>
          </cell>
          <cell r="Q39">
            <v>4</v>
          </cell>
          <cell r="R39"/>
          <cell r="S39">
            <v>0</v>
          </cell>
          <cell r="T39">
            <v>12</v>
          </cell>
        </row>
        <row r="40">
          <cell r="G40" t="str">
            <v>105506-P.S.R. EL TRAPICHE</v>
          </cell>
          <cell r="H40"/>
          <cell r="I40"/>
          <cell r="J40">
            <v>3</v>
          </cell>
          <cell r="K40">
            <v>0</v>
          </cell>
          <cell r="L40">
            <v>4</v>
          </cell>
          <cell r="M40">
            <v>0</v>
          </cell>
          <cell r="N40"/>
          <cell r="O40">
            <v>0</v>
          </cell>
          <cell r="P40">
            <v>1</v>
          </cell>
          <cell r="Q40">
            <v>1</v>
          </cell>
          <cell r="R40"/>
          <cell r="S40">
            <v>0</v>
          </cell>
          <cell r="T40">
            <v>9</v>
          </cell>
        </row>
        <row r="41">
          <cell r="G41" t="str">
            <v>04105-PAIHUANO</v>
          </cell>
          <cell r="H41">
            <v>0</v>
          </cell>
          <cell r="I41">
            <v>2</v>
          </cell>
          <cell r="J41">
            <v>2</v>
          </cell>
          <cell r="K41">
            <v>5</v>
          </cell>
          <cell r="L41">
            <v>50</v>
          </cell>
          <cell r="M41">
            <v>27</v>
          </cell>
          <cell r="N41">
            <v>1</v>
          </cell>
          <cell r="O41">
            <v>0</v>
          </cell>
          <cell r="P41">
            <v>5</v>
          </cell>
          <cell r="Q41">
            <v>17</v>
          </cell>
          <cell r="R41">
            <v>3</v>
          </cell>
          <cell r="S41">
            <v>5</v>
          </cell>
          <cell r="T41">
            <v>117</v>
          </cell>
        </row>
        <row r="42">
          <cell r="G42" t="str">
            <v>105306-CES. PAIHUANO</v>
          </cell>
          <cell r="H42">
            <v>0</v>
          </cell>
          <cell r="I42">
            <v>1</v>
          </cell>
          <cell r="J42">
            <v>1</v>
          </cell>
          <cell r="K42">
            <v>5</v>
          </cell>
          <cell r="L42">
            <v>50</v>
          </cell>
          <cell r="M42">
            <v>27</v>
          </cell>
          <cell r="N42">
            <v>1</v>
          </cell>
          <cell r="O42">
            <v>0</v>
          </cell>
          <cell r="P42">
            <v>5</v>
          </cell>
          <cell r="Q42">
            <v>16</v>
          </cell>
          <cell r="R42">
            <v>1</v>
          </cell>
          <cell r="S42">
            <v>4</v>
          </cell>
          <cell r="T42">
            <v>111</v>
          </cell>
        </row>
        <row r="43">
          <cell r="G43" t="str">
            <v>105475-P.S.R. HORCON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/>
          <cell r="O43">
            <v>0</v>
          </cell>
          <cell r="P43">
            <v>0</v>
          </cell>
          <cell r="Q43">
            <v>0</v>
          </cell>
          <cell r="R43"/>
          <cell r="S43">
            <v>1</v>
          </cell>
          <cell r="T43">
            <v>1</v>
          </cell>
        </row>
        <row r="44">
          <cell r="G44" t="str">
            <v>105476-P.S.R. MONTE GRANDE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/>
          <cell r="Q44">
            <v>0</v>
          </cell>
          <cell r="R44">
            <v>2</v>
          </cell>
          <cell r="S44">
            <v>0</v>
          </cell>
          <cell r="T44">
            <v>2</v>
          </cell>
        </row>
        <row r="45">
          <cell r="G45" t="str">
            <v>105477-P.S.R. PISCO ELQUI</v>
          </cell>
          <cell r="H45">
            <v>0</v>
          </cell>
          <cell r="I45">
            <v>1</v>
          </cell>
          <cell r="J45">
            <v>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0</v>
          </cell>
          <cell r="S45">
            <v>0</v>
          </cell>
          <cell r="T45">
            <v>3</v>
          </cell>
        </row>
        <row r="46">
          <cell r="G46" t="str">
            <v>04106-VICUÑA</v>
          </cell>
          <cell r="H46">
            <v>56</v>
          </cell>
          <cell r="I46">
            <v>159</v>
          </cell>
          <cell r="J46">
            <v>145</v>
          </cell>
          <cell r="K46">
            <v>151</v>
          </cell>
          <cell r="L46">
            <v>128</v>
          </cell>
          <cell r="M46">
            <v>282</v>
          </cell>
          <cell r="N46">
            <v>214</v>
          </cell>
          <cell r="O46">
            <v>449</v>
          </cell>
          <cell r="P46">
            <v>472</v>
          </cell>
          <cell r="Q46">
            <v>322</v>
          </cell>
          <cell r="R46">
            <v>143</v>
          </cell>
          <cell r="S46">
            <v>316</v>
          </cell>
          <cell r="T46">
            <v>2837</v>
          </cell>
        </row>
        <row r="47">
          <cell r="G47" t="str">
            <v>105107-HOSPITAL VICUÑA</v>
          </cell>
          <cell r="H47">
            <v>10</v>
          </cell>
          <cell r="I47">
            <v>32</v>
          </cell>
          <cell r="J47">
            <v>24</v>
          </cell>
          <cell r="K47">
            <v>32</v>
          </cell>
          <cell r="L47">
            <v>31</v>
          </cell>
          <cell r="M47">
            <v>53</v>
          </cell>
          <cell r="N47">
            <v>61</v>
          </cell>
          <cell r="O47">
            <v>293</v>
          </cell>
          <cell r="P47">
            <v>401</v>
          </cell>
          <cell r="Q47">
            <v>211</v>
          </cell>
          <cell r="R47">
            <v>11</v>
          </cell>
          <cell r="S47">
            <v>8</v>
          </cell>
          <cell r="T47">
            <v>1167</v>
          </cell>
        </row>
        <row r="48">
          <cell r="G48" t="str">
            <v>105467-P.S.R. DIAGUITAS</v>
          </cell>
          <cell r="H48">
            <v>3</v>
          </cell>
          <cell r="I48">
            <v>15</v>
          </cell>
          <cell r="J48">
            <v>23</v>
          </cell>
          <cell r="K48">
            <v>15</v>
          </cell>
          <cell r="L48">
            <v>15</v>
          </cell>
          <cell r="M48">
            <v>28</v>
          </cell>
          <cell r="N48">
            <v>27</v>
          </cell>
          <cell r="O48">
            <v>30</v>
          </cell>
          <cell r="P48">
            <v>20</v>
          </cell>
          <cell r="Q48">
            <v>12</v>
          </cell>
          <cell r="R48">
            <v>11</v>
          </cell>
          <cell r="S48">
            <v>48</v>
          </cell>
          <cell r="T48">
            <v>247</v>
          </cell>
        </row>
        <row r="49">
          <cell r="G49" t="str">
            <v>105468-P.S.R. EL MOLLE</v>
          </cell>
          <cell r="H49">
            <v>2</v>
          </cell>
          <cell r="I49">
            <v>11</v>
          </cell>
          <cell r="J49">
            <v>0</v>
          </cell>
          <cell r="K49">
            <v>2</v>
          </cell>
          <cell r="L49">
            <v>2</v>
          </cell>
          <cell r="M49">
            <v>14</v>
          </cell>
          <cell r="N49">
            <v>2</v>
          </cell>
          <cell r="O49">
            <v>36</v>
          </cell>
          <cell r="P49">
            <v>2</v>
          </cell>
          <cell r="Q49">
            <v>6</v>
          </cell>
          <cell r="R49">
            <v>26</v>
          </cell>
          <cell r="S49">
            <v>23</v>
          </cell>
          <cell r="T49">
            <v>126</v>
          </cell>
        </row>
        <row r="50">
          <cell r="G50" t="str">
            <v>105469-P.S.R. EL TAMBO</v>
          </cell>
          <cell r="H50">
            <v>0</v>
          </cell>
          <cell r="I50">
            <v>9</v>
          </cell>
          <cell r="J50">
            <v>7</v>
          </cell>
          <cell r="K50">
            <v>4</v>
          </cell>
          <cell r="L50">
            <v>2</v>
          </cell>
          <cell r="M50">
            <v>17</v>
          </cell>
          <cell r="N50">
            <v>51</v>
          </cell>
          <cell r="O50">
            <v>39</v>
          </cell>
          <cell r="P50">
            <v>5</v>
          </cell>
          <cell r="Q50">
            <v>1</v>
          </cell>
          <cell r="R50">
            <v>45</v>
          </cell>
          <cell r="S50">
            <v>119</v>
          </cell>
          <cell r="T50">
            <v>299</v>
          </cell>
        </row>
        <row r="51">
          <cell r="G51" t="str">
            <v>105470-P.S.R. HUANTA</v>
          </cell>
          <cell r="H51"/>
          <cell r="I51">
            <v>0</v>
          </cell>
          <cell r="J51">
            <v>1</v>
          </cell>
          <cell r="K51">
            <v>0</v>
          </cell>
          <cell r="L51"/>
          <cell r="M51"/>
          <cell r="N51"/>
          <cell r="O51"/>
          <cell r="P51">
            <v>0</v>
          </cell>
          <cell r="Q51">
            <v>7</v>
          </cell>
          <cell r="R51"/>
          <cell r="S51">
            <v>12</v>
          </cell>
          <cell r="T51">
            <v>20</v>
          </cell>
        </row>
        <row r="52">
          <cell r="G52" t="str">
            <v>105471-P.S.R. PERALILLO</v>
          </cell>
          <cell r="H52">
            <v>4</v>
          </cell>
          <cell r="I52">
            <v>8</v>
          </cell>
          <cell r="J52">
            <v>10</v>
          </cell>
          <cell r="K52">
            <v>1</v>
          </cell>
          <cell r="L52">
            <v>26</v>
          </cell>
          <cell r="M52">
            <v>101</v>
          </cell>
          <cell r="N52">
            <v>21</v>
          </cell>
          <cell r="O52">
            <v>16</v>
          </cell>
          <cell r="P52">
            <v>3</v>
          </cell>
          <cell r="Q52">
            <v>5</v>
          </cell>
          <cell r="R52">
            <v>0</v>
          </cell>
          <cell r="S52">
            <v>23</v>
          </cell>
          <cell r="T52">
            <v>218</v>
          </cell>
        </row>
        <row r="53">
          <cell r="G53" t="str">
            <v>105472-P.S.R. RIVADAVIA</v>
          </cell>
          <cell r="H53">
            <v>5</v>
          </cell>
          <cell r="I53">
            <v>1</v>
          </cell>
          <cell r="J53">
            <v>11</v>
          </cell>
          <cell r="K53">
            <v>19</v>
          </cell>
          <cell r="L53">
            <v>5</v>
          </cell>
          <cell r="M53">
            <v>21</v>
          </cell>
          <cell r="N53">
            <v>12</v>
          </cell>
          <cell r="O53">
            <v>24</v>
          </cell>
          <cell r="P53">
            <v>16</v>
          </cell>
          <cell r="Q53">
            <v>10</v>
          </cell>
          <cell r="R53">
            <v>7</v>
          </cell>
          <cell r="S53">
            <v>0</v>
          </cell>
          <cell r="T53">
            <v>131</v>
          </cell>
        </row>
        <row r="54">
          <cell r="G54" t="str">
            <v>105473-P.S.R. TALCUNA</v>
          </cell>
          <cell r="H54">
            <v>2</v>
          </cell>
          <cell r="I54">
            <v>10</v>
          </cell>
          <cell r="J54">
            <v>11</v>
          </cell>
          <cell r="K54">
            <v>16</v>
          </cell>
          <cell r="L54">
            <v>1</v>
          </cell>
          <cell r="M54">
            <v>3</v>
          </cell>
          <cell r="N54">
            <v>16</v>
          </cell>
          <cell r="O54">
            <v>0</v>
          </cell>
          <cell r="P54">
            <v>8</v>
          </cell>
          <cell r="Q54">
            <v>12</v>
          </cell>
          <cell r="R54">
            <v>0</v>
          </cell>
          <cell r="S54">
            <v>38</v>
          </cell>
          <cell r="T54">
            <v>117</v>
          </cell>
        </row>
        <row r="55">
          <cell r="G55" t="str">
            <v>105474-P.S.R. CHAPILCA</v>
          </cell>
          <cell r="H55">
            <v>5</v>
          </cell>
          <cell r="I55">
            <v>5</v>
          </cell>
          <cell r="J55">
            <v>12</v>
          </cell>
          <cell r="K55">
            <v>11</v>
          </cell>
          <cell r="L55">
            <v>15</v>
          </cell>
          <cell r="M55">
            <v>9</v>
          </cell>
          <cell r="N55">
            <v>1</v>
          </cell>
          <cell r="O55">
            <v>3</v>
          </cell>
          <cell r="P55">
            <v>1</v>
          </cell>
          <cell r="Q55">
            <v>3</v>
          </cell>
          <cell r="R55">
            <v>2</v>
          </cell>
          <cell r="S55">
            <v>0</v>
          </cell>
          <cell r="T55">
            <v>67</v>
          </cell>
        </row>
        <row r="56">
          <cell r="G56" t="str">
            <v>105509-P.S.R. GUALLIGUAICA</v>
          </cell>
          <cell r="H56">
            <v>0</v>
          </cell>
          <cell r="I56">
            <v>3</v>
          </cell>
          <cell r="J56">
            <v>10</v>
          </cell>
          <cell r="K56">
            <v>7</v>
          </cell>
          <cell r="L56">
            <v>6</v>
          </cell>
          <cell r="M56">
            <v>10</v>
          </cell>
          <cell r="N56">
            <v>6</v>
          </cell>
          <cell r="O56">
            <v>0</v>
          </cell>
          <cell r="P56">
            <v>4</v>
          </cell>
          <cell r="Q56">
            <v>7</v>
          </cell>
          <cell r="R56"/>
          <cell r="S56">
            <v>0</v>
          </cell>
          <cell r="T56">
            <v>53</v>
          </cell>
        </row>
        <row r="57">
          <cell r="G57" t="str">
            <v>200538-CESFAM SAN ISIDRO CALINGASTA</v>
          </cell>
          <cell r="H57">
            <v>25</v>
          </cell>
          <cell r="I57">
            <v>65</v>
          </cell>
          <cell r="J57">
            <v>36</v>
          </cell>
          <cell r="K57">
            <v>44</v>
          </cell>
          <cell r="L57">
            <v>25</v>
          </cell>
          <cell r="M57">
            <v>26</v>
          </cell>
          <cell r="N57">
            <v>17</v>
          </cell>
          <cell r="O57">
            <v>8</v>
          </cell>
          <cell r="P57">
            <v>12</v>
          </cell>
          <cell r="Q57">
            <v>48</v>
          </cell>
          <cell r="R57">
            <v>41</v>
          </cell>
          <cell r="S57">
            <v>45</v>
          </cell>
          <cell r="T57">
            <v>392</v>
          </cell>
        </row>
        <row r="58">
          <cell r="G58" t="str">
            <v>04201-ILLAPEL</v>
          </cell>
          <cell r="H58">
            <v>63</v>
          </cell>
          <cell r="I58">
            <v>116</v>
          </cell>
          <cell r="J58">
            <v>318</v>
          </cell>
          <cell r="K58">
            <v>237</v>
          </cell>
          <cell r="L58">
            <v>368</v>
          </cell>
          <cell r="M58">
            <v>264</v>
          </cell>
          <cell r="N58">
            <v>313</v>
          </cell>
          <cell r="O58">
            <v>361</v>
          </cell>
          <cell r="P58">
            <v>336</v>
          </cell>
          <cell r="Q58">
            <v>178</v>
          </cell>
          <cell r="R58">
            <v>213</v>
          </cell>
          <cell r="S58">
            <v>3</v>
          </cell>
          <cell r="T58">
            <v>2770</v>
          </cell>
        </row>
        <row r="59">
          <cell r="G59" t="str">
            <v>105103-HOSPITAL ILLAPEL</v>
          </cell>
          <cell r="H59"/>
          <cell r="I59"/>
          <cell r="J59"/>
          <cell r="K59"/>
          <cell r="L59"/>
          <cell r="M59"/>
          <cell r="N59"/>
          <cell r="O59">
            <v>47</v>
          </cell>
          <cell r="P59">
            <v>10</v>
          </cell>
          <cell r="Q59">
            <v>1</v>
          </cell>
          <cell r="R59">
            <v>4</v>
          </cell>
          <cell r="S59">
            <v>2</v>
          </cell>
          <cell r="T59">
            <v>64</v>
          </cell>
        </row>
        <row r="60">
          <cell r="G60" t="str">
            <v>105326-CESFAM SAN RAFAEL</v>
          </cell>
          <cell r="H60">
            <v>29</v>
          </cell>
          <cell r="I60">
            <v>45</v>
          </cell>
          <cell r="J60">
            <v>91</v>
          </cell>
          <cell r="K60">
            <v>62</v>
          </cell>
          <cell r="L60">
            <v>49</v>
          </cell>
          <cell r="M60">
            <v>77</v>
          </cell>
          <cell r="N60">
            <v>85</v>
          </cell>
          <cell r="O60">
            <v>60</v>
          </cell>
          <cell r="P60">
            <v>33</v>
          </cell>
          <cell r="Q60">
            <v>47</v>
          </cell>
          <cell r="R60">
            <v>160</v>
          </cell>
          <cell r="S60">
            <v>1</v>
          </cell>
          <cell r="T60">
            <v>739</v>
          </cell>
        </row>
        <row r="61">
          <cell r="G61" t="str">
            <v xml:space="preserve">105443-P.S.R. CARCAMO                   </v>
          </cell>
          <cell r="H61">
            <v>0</v>
          </cell>
          <cell r="I61">
            <v>6</v>
          </cell>
          <cell r="J61">
            <v>13</v>
          </cell>
          <cell r="K61">
            <v>6</v>
          </cell>
          <cell r="L61">
            <v>0</v>
          </cell>
          <cell r="M61">
            <v>20</v>
          </cell>
          <cell r="N61">
            <v>10</v>
          </cell>
          <cell r="O61">
            <v>4</v>
          </cell>
          <cell r="P61">
            <v>11</v>
          </cell>
          <cell r="Q61"/>
          <cell r="R61"/>
          <cell r="S61"/>
          <cell r="T61">
            <v>70</v>
          </cell>
        </row>
        <row r="62">
          <cell r="G62" t="str">
            <v>105444-P.S.R. HUINTIL</v>
          </cell>
          <cell r="H62">
            <v>1</v>
          </cell>
          <cell r="I62">
            <v>0</v>
          </cell>
          <cell r="J62">
            <v>6</v>
          </cell>
          <cell r="K62">
            <v>3</v>
          </cell>
          <cell r="L62">
            <v>0</v>
          </cell>
          <cell r="M62">
            <v>17</v>
          </cell>
          <cell r="N62">
            <v>7</v>
          </cell>
          <cell r="O62">
            <v>0</v>
          </cell>
          <cell r="P62">
            <v>4</v>
          </cell>
          <cell r="Q62">
            <v>0</v>
          </cell>
          <cell r="R62"/>
          <cell r="S62"/>
          <cell r="T62">
            <v>38</v>
          </cell>
        </row>
        <row r="63">
          <cell r="G63" t="str">
            <v>105445-P.S.R. LIMAHUIDA</v>
          </cell>
          <cell r="H63">
            <v>0</v>
          </cell>
          <cell r="I63">
            <v>0</v>
          </cell>
          <cell r="J63">
            <v>2</v>
          </cell>
          <cell r="K63">
            <v>1</v>
          </cell>
          <cell r="L63">
            <v>11</v>
          </cell>
          <cell r="M63">
            <v>6</v>
          </cell>
          <cell r="N63">
            <v>2</v>
          </cell>
          <cell r="O63">
            <v>9</v>
          </cell>
          <cell r="P63">
            <v>5</v>
          </cell>
          <cell r="Q63">
            <v>3</v>
          </cell>
          <cell r="R63">
            <v>1</v>
          </cell>
          <cell r="S63"/>
          <cell r="T63">
            <v>40</v>
          </cell>
        </row>
        <row r="64">
          <cell r="G64" t="str">
            <v>105446-P.S.R. MATANCILLA</v>
          </cell>
          <cell r="H64"/>
          <cell r="I64"/>
          <cell r="J64"/>
          <cell r="K64">
            <v>1</v>
          </cell>
          <cell r="L64"/>
          <cell r="M64">
            <v>6</v>
          </cell>
          <cell r="N64">
            <v>3</v>
          </cell>
          <cell r="O64">
            <v>2</v>
          </cell>
          <cell r="P64">
            <v>0</v>
          </cell>
          <cell r="Q64">
            <v>6</v>
          </cell>
          <cell r="R64">
            <v>1</v>
          </cell>
          <cell r="S64"/>
          <cell r="T64">
            <v>19</v>
          </cell>
        </row>
        <row r="65">
          <cell r="G65" t="str">
            <v>105447-P.S.R. PERALILLO</v>
          </cell>
          <cell r="H65">
            <v>5</v>
          </cell>
          <cell r="I65">
            <v>0</v>
          </cell>
          <cell r="J65">
            <v>1</v>
          </cell>
          <cell r="K65">
            <v>4</v>
          </cell>
          <cell r="L65">
            <v>5</v>
          </cell>
          <cell r="M65">
            <v>2</v>
          </cell>
          <cell r="N65">
            <v>2</v>
          </cell>
          <cell r="O65">
            <v>4</v>
          </cell>
          <cell r="P65">
            <v>7</v>
          </cell>
          <cell r="Q65">
            <v>6</v>
          </cell>
          <cell r="R65">
            <v>14</v>
          </cell>
          <cell r="S65">
            <v>0</v>
          </cell>
          <cell r="T65">
            <v>50</v>
          </cell>
        </row>
        <row r="66">
          <cell r="G66" t="str">
            <v>105448-P.S.R. SANTA VIRGINIA</v>
          </cell>
          <cell r="H66">
            <v>0</v>
          </cell>
          <cell r="I66">
            <v>0</v>
          </cell>
          <cell r="J66">
            <v>7</v>
          </cell>
          <cell r="K66">
            <v>8</v>
          </cell>
          <cell r="L66">
            <v>15</v>
          </cell>
          <cell r="M66">
            <v>0</v>
          </cell>
          <cell r="N66">
            <v>1</v>
          </cell>
          <cell r="O66">
            <v>1</v>
          </cell>
          <cell r="P66">
            <v>16</v>
          </cell>
          <cell r="Q66">
            <v>5</v>
          </cell>
          <cell r="R66">
            <v>0</v>
          </cell>
          <cell r="S66"/>
          <cell r="T66">
            <v>53</v>
          </cell>
        </row>
        <row r="67">
          <cell r="G67" t="str">
            <v>105449-P.S.R. TUNGA NORTE</v>
          </cell>
          <cell r="H67">
            <v>0</v>
          </cell>
          <cell r="I67">
            <v>0</v>
          </cell>
          <cell r="J67">
            <v>1</v>
          </cell>
          <cell r="K67">
            <v>3</v>
          </cell>
          <cell r="L67">
            <v>1</v>
          </cell>
          <cell r="M67">
            <v>5</v>
          </cell>
          <cell r="N67">
            <v>3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/>
          <cell r="T67">
            <v>14</v>
          </cell>
        </row>
        <row r="68">
          <cell r="G68" t="str">
            <v>105485-P.S.R. PLAN DE HORNOS</v>
          </cell>
          <cell r="H68">
            <v>2</v>
          </cell>
          <cell r="I68">
            <v>0</v>
          </cell>
          <cell r="J68">
            <v>2</v>
          </cell>
          <cell r="K68">
            <v>3</v>
          </cell>
          <cell r="L68">
            <v>13</v>
          </cell>
          <cell r="M68">
            <v>5</v>
          </cell>
          <cell r="N68">
            <v>4</v>
          </cell>
          <cell r="O68">
            <v>8</v>
          </cell>
          <cell r="P68"/>
          <cell r="Q68">
            <v>3</v>
          </cell>
          <cell r="R68">
            <v>0</v>
          </cell>
          <cell r="S68">
            <v>0</v>
          </cell>
          <cell r="T68">
            <v>40</v>
          </cell>
        </row>
        <row r="69">
          <cell r="G69" t="str">
            <v>105486-P.S.R. TUNGA SUR</v>
          </cell>
          <cell r="H69">
            <v>2</v>
          </cell>
          <cell r="I69"/>
          <cell r="J69">
            <v>0</v>
          </cell>
          <cell r="K69">
            <v>4</v>
          </cell>
          <cell r="L69">
            <v>10</v>
          </cell>
          <cell r="M69"/>
          <cell r="N69">
            <v>3</v>
          </cell>
          <cell r="O69">
            <v>3</v>
          </cell>
          <cell r="P69">
            <v>7</v>
          </cell>
          <cell r="Q69">
            <v>0</v>
          </cell>
          <cell r="R69">
            <v>0</v>
          </cell>
          <cell r="S69"/>
          <cell r="T69">
            <v>29</v>
          </cell>
        </row>
        <row r="70">
          <cell r="G70" t="str">
            <v>105487-P.S.R. CAÑAS UNO</v>
          </cell>
          <cell r="H70">
            <v>4</v>
          </cell>
          <cell r="I70">
            <v>9</v>
          </cell>
          <cell r="J70">
            <v>20</v>
          </cell>
          <cell r="K70">
            <v>5</v>
          </cell>
          <cell r="L70">
            <v>21</v>
          </cell>
          <cell r="M70">
            <v>7</v>
          </cell>
          <cell r="N70">
            <v>5</v>
          </cell>
          <cell r="O70">
            <v>16</v>
          </cell>
          <cell r="P70">
            <v>19</v>
          </cell>
          <cell r="Q70">
            <v>5</v>
          </cell>
          <cell r="R70">
            <v>2</v>
          </cell>
          <cell r="S70"/>
          <cell r="T70">
            <v>113</v>
          </cell>
        </row>
        <row r="71">
          <cell r="G71" t="str">
            <v>105496-P.S.R. PINTACURA SUR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12</v>
          </cell>
          <cell r="M71">
            <v>7</v>
          </cell>
          <cell r="N71">
            <v>4</v>
          </cell>
          <cell r="O71">
            <v>1</v>
          </cell>
          <cell r="P71">
            <v>6</v>
          </cell>
          <cell r="Q71">
            <v>1</v>
          </cell>
          <cell r="R71">
            <v>0</v>
          </cell>
          <cell r="S71"/>
          <cell r="T71">
            <v>31</v>
          </cell>
        </row>
        <row r="72">
          <cell r="G72" t="str">
            <v>105504-P.S.R. SOCAVON</v>
          </cell>
          <cell r="H72">
            <v>0</v>
          </cell>
          <cell r="I72"/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4</v>
          </cell>
          <cell r="P72">
            <v>8</v>
          </cell>
          <cell r="Q72">
            <v>0</v>
          </cell>
          <cell r="R72">
            <v>4</v>
          </cell>
          <cell r="S72"/>
          <cell r="T72">
            <v>16</v>
          </cell>
        </row>
        <row r="73">
          <cell r="G73" t="str">
            <v>200366-CESFAM URBANO II</v>
          </cell>
          <cell r="H73">
            <v>20</v>
          </cell>
          <cell r="I73">
            <v>56</v>
          </cell>
          <cell r="J73">
            <v>175</v>
          </cell>
          <cell r="K73">
            <v>137</v>
          </cell>
          <cell r="L73">
            <v>231</v>
          </cell>
          <cell r="M73">
            <v>112</v>
          </cell>
          <cell r="N73">
            <v>184</v>
          </cell>
          <cell r="O73">
            <v>201</v>
          </cell>
          <cell r="P73">
            <v>210</v>
          </cell>
          <cell r="Q73">
            <v>101</v>
          </cell>
          <cell r="R73">
            <v>27</v>
          </cell>
          <cell r="S73"/>
          <cell r="T73">
            <v>1454</v>
          </cell>
        </row>
        <row r="74">
          <cell r="G74" t="str">
            <v>04202-CANELA</v>
          </cell>
          <cell r="H74">
            <v>19</v>
          </cell>
          <cell r="I74">
            <v>54</v>
          </cell>
          <cell r="J74">
            <v>91</v>
          </cell>
          <cell r="K74">
            <v>53</v>
          </cell>
          <cell r="L74">
            <v>47</v>
          </cell>
          <cell r="M74">
            <v>32</v>
          </cell>
          <cell r="N74">
            <v>66</v>
          </cell>
          <cell r="O74">
            <v>66</v>
          </cell>
          <cell r="P74">
            <v>125</v>
          </cell>
          <cell r="Q74">
            <v>48</v>
          </cell>
          <cell r="R74">
            <v>84</v>
          </cell>
          <cell r="S74">
            <v>44</v>
          </cell>
          <cell r="T74">
            <v>729</v>
          </cell>
        </row>
        <row r="75">
          <cell r="G75" t="str">
            <v>105309-CES. RURAL CANELA</v>
          </cell>
          <cell r="H75">
            <v>1</v>
          </cell>
          <cell r="I75">
            <v>10</v>
          </cell>
          <cell r="J75">
            <v>9</v>
          </cell>
          <cell r="K75">
            <v>2</v>
          </cell>
          <cell r="L75">
            <v>13</v>
          </cell>
          <cell r="M75">
            <v>7</v>
          </cell>
          <cell r="N75">
            <v>16</v>
          </cell>
          <cell r="O75">
            <v>23</v>
          </cell>
          <cell r="P75">
            <v>67</v>
          </cell>
          <cell r="Q75">
            <v>10</v>
          </cell>
          <cell r="R75">
            <v>34</v>
          </cell>
          <cell r="S75">
            <v>7</v>
          </cell>
          <cell r="T75">
            <v>199</v>
          </cell>
        </row>
        <row r="76">
          <cell r="G76" t="str">
            <v xml:space="preserve">105450-P.S.R. MINCHA NORTE            </v>
          </cell>
          <cell r="H76">
            <v>8</v>
          </cell>
          <cell r="I76">
            <v>24</v>
          </cell>
          <cell r="J76">
            <v>20</v>
          </cell>
          <cell r="K76">
            <v>14</v>
          </cell>
          <cell r="L76">
            <v>15</v>
          </cell>
          <cell r="M76">
            <v>11</v>
          </cell>
          <cell r="N76">
            <v>10</v>
          </cell>
          <cell r="O76">
            <v>20</v>
          </cell>
          <cell r="P76">
            <v>25</v>
          </cell>
          <cell r="Q76">
            <v>10</v>
          </cell>
          <cell r="R76">
            <v>8</v>
          </cell>
          <cell r="S76">
            <v>18</v>
          </cell>
          <cell r="T76">
            <v>183</v>
          </cell>
        </row>
        <row r="77">
          <cell r="G77" t="str">
            <v>105451-P.S.R. AGUA FRIA</v>
          </cell>
          <cell r="H77">
            <v>7</v>
          </cell>
          <cell r="I77">
            <v>0</v>
          </cell>
          <cell r="J77">
            <v>7</v>
          </cell>
          <cell r="K77">
            <v>6</v>
          </cell>
          <cell r="L77">
            <v>5</v>
          </cell>
          <cell r="M77">
            <v>2</v>
          </cell>
          <cell r="N77">
            <v>13</v>
          </cell>
          <cell r="O77">
            <v>11</v>
          </cell>
          <cell r="P77">
            <v>7</v>
          </cell>
          <cell r="Q77">
            <v>5</v>
          </cell>
          <cell r="R77">
            <v>3</v>
          </cell>
          <cell r="S77">
            <v>6</v>
          </cell>
          <cell r="T77">
            <v>72</v>
          </cell>
        </row>
        <row r="78">
          <cell r="G78" t="str">
            <v>105482-P.S.R. CANELA ALTA</v>
          </cell>
          <cell r="H78">
            <v>0</v>
          </cell>
          <cell r="I78">
            <v>10</v>
          </cell>
          <cell r="J78">
            <v>10</v>
          </cell>
          <cell r="K78">
            <v>7</v>
          </cell>
          <cell r="L78">
            <v>7</v>
          </cell>
          <cell r="M78">
            <v>9</v>
          </cell>
          <cell r="N78">
            <v>9</v>
          </cell>
          <cell r="O78">
            <v>4</v>
          </cell>
          <cell r="P78">
            <v>11</v>
          </cell>
          <cell r="Q78">
            <v>7</v>
          </cell>
          <cell r="R78">
            <v>9</v>
          </cell>
          <cell r="S78">
            <v>12</v>
          </cell>
          <cell r="T78">
            <v>95</v>
          </cell>
        </row>
        <row r="79">
          <cell r="G79" t="str">
            <v>105483-P.S.R. LOS RULOS</v>
          </cell>
          <cell r="H79">
            <v>2</v>
          </cell>
          <cell r="I79">
            <v>4</v>
          </cell>
          <cell r="J79">
            <v>10</v>
          </cell>
          <cell r="K79">
            <v>9</v>
          </cell>
          <cell r="L79">
            <v>2</v>
          </cell>
          <cell r="M79">
            <v>0</v>
          </cell>
          <cell r="N79">
            <v>2</v>
          </cell>
          <cell r="O79"/>
          <cell r="P79">
            <v>9</v>
          </cell>
          <cell r="Q79">
            <v>2</v>
          </cell>
          <cell r="R79">
            <v>4</v>
          </cell>
          <cell r="S79"/>
          <cell r="T79">
            <v>44</v>
          </cell>
        </row>
        <row r="80">
          <cell r="G80" t="str">
            <v>105484-P.S.R. HUENTELAUQUEN</v>
          </cell>
          <cell r="H80">
            <v>0</v>
          </cell>
          <cell r="I80"/>
          <cell r="J80">
            <v>14</v>
          </cell>
          <cell r="K80">
            <v>8</v>
          </cell>
          <cell r="L80">
            <v>0</v>
          </cell>
          <cell r="M80">
            <v>0</v>
          </cell>
          <cell r="N80">
            <v>8</v>
          </cell>
          <cell r="O80">
            <v>0</v>
          </cell>
          <cell r="P80">
            <v>0</v>
          </cell>
          <cell r="Q80">
            <v>0</v>
          </cell>
          <cell r="R80">
            <v>18</v>
          </cell>
          <cell r="S80">
            <v>0</v>
          </cell>
          <cell r="T80">
            <v>48</v>
          </cell>
        </row>
        <row r="81">
          <cell r="G81" t="str">
            <v>105488-P.S.R. ESPIRITU SANTO</v>
          </cell>
          <cell r="H81"/>
          <cell r="I81"/>
          <cell r="J81"/>
          <cell r="K81"/>
          <cell r="L81">
            <v>0</v>
          </cell>
          <cell r="M81"/>
          <cell r="N81"/>
          <cell r="O81"/>
          <cell r="P81">
            <v>1</v>
          </cell>
          <cell r="Q81"/>
          <cell r="R81"/>
          <cell r="S81">
            <v>0</v>
          </cell>
          <cell r="T81">
            <v>1</v>
          </cell>
        </row>
        <row r="82">
          <cell r="G82" t="str">
            <v>105493-P.S.R. MINCHA SUR</v>
          </cell>
          <cell r="H82"/>
          <cell r="I82"/>
          <cell r="J82">
            <v>5</v>
          </cell>
          <cell r="K82">
            <v>6</v>
          </cell>
          <cell r="L82">
            <v>2</v>
          </cell>
          <cell r="M82"/>
          <cell r="N82">
            <v>3</v>
          </cell>
          <cell r="O82">
            <v>4</v>
          </cell>
          <cell r="P82"/>
          <cell r="Q82">
            <v>10</v>
          </cell>
          <cell r="R82">
            <v>6</v>
          </cell>
          <cell r="S82">
            <v>1</v>
          </cell>
          <cell r="T82">
            <v>37</v>
          </cell>
        </row>
        <row r="83">
          <cell r="G83" t="str">
            <v>105497-P.S.R. JABONERIA</v>
          </cell>
          <cell r="H83">
            <v>1</v>
          </cell>
          <cell r="I83">
            <v>1</v>
          </cell>
          <cell r="J83">
            <v>2</v>
          </cell>
          <cell r="K83">
            <v>1</v>
          </cell>
          <cell r="L83">
            <v>3</v>
          </cell>
          <cell r="M83"/>
          <cell r="N83">
            <v>5</v>
          </cell>
          <cell r="O83">
            <v>4</v>
          </cell>
          <cell r="P83">
            <v>5</v>
          </cell>
          <cell r="Q83">
            <v>4</v>
          </cell>
          <cell r="R83">
            <v>2</v>
          </cell>
          <cell r="S83">
            <v>0</v>
          </cell>
          <cell r="T83">
            <v>28</v>
          </cell>
        </row>
        <row r="84">
          <cell r="G84" t="str">
            <v>105498-P.S.R. QUEBRADA DE LINARES</v>
          </cell>
          <cell r="H84"/>
          <cell r="I84">
            <v>5</v>
          </cell>
          <cell r="J84">
            <v>14</v>
          </cell>
          <cell r="K84"/>
          <cell r="L84"/>
          <cell r="M84">
            <v>3</v>
          </cell>
          <cell r="N84"/>
          <cell r="O84"/>
          <cell r="P84"/>
          <cell r="Q84"/>
          <cell r="R84">
            <v>0</v>
          </cell>
          <cell r="S84"/>
          <cell r="T84">
            <v>22</v>
          </cell>
        </row>
        <row r="85">
          <cell r="G85" t="str">
            <v>04203-LOS VILOS</v>
          </cell>
          <cell r="H85">
            <v>53</v>
          </cell>
          <cell r="I85">
            <v>120</v>
          </cell>
          <cell r="J85">
            <v>93</v>
          </cell>
          <cell r="K85">
            <v>132</v>
          </cell>
          <cell r="L85">
            <v>140</v>
          </cell>
          <cell r="M85">
            <v>126</v>
          </cell>
          <cell r="N85">
            <v>74</v>
          </cell>
          <cell r="O85">
            <v>64</v>
          </cell>
          <cell r="P85">
            <v>133</v>
          </cell>
          <cell r="Q85">
            <v>91</v>
          </cell>
          <cell r="R85">
            <v>22</v>
          </cell>
          <cell r="S85">
            <v>280</v>
          </cell>
          <cell r="T85">
            <v>1328</v>
          </cell>
        </row>
        <row r="86">
          <cell r="G86" t="str">
            <v>105108-HOSPITAL LOS VILOS</v>
          </cell>
          <cell r="H86">
            <v>15</v>
          </cell>
          <cell r="I86">
            <v>64</v>
          </cell>
          <cell r="J86">
            <v>46</v>
          </cell>
          <cell r="K86">
            <v>82</v>
          </cell>
          <cell r="L86">
            <v>71</v>
          </cell>
          <cell r="M86">
            <v>85</v>
          </cell>
          <cell r="N86">
            <v>27</v>
          </cell>
          <cell r="O86">
            <v>20</v>
          </cell>
          <cell r="P86">
            <v>113</v>
          </cell>
          <cell r="Q86">
            <v>49</v>
          </cell>
          <cell r="R86">
            <v>10</v>
          </cell>
          <cell r="S86">
            <v>117</v>
          </cell>
          <cell r="T86">
            <v>699</v>
          </cell>
        </row>
        <row r="87">
          <cell r="G87" t="str">
            <v xml:space="preserve">105478-P.S.R. CAIMANES                   </v>
          </cell>
          <cell r="H87">
            <v>3</v>
          </cell>
          <cell r="I87">
            <v>17</v>
          </cell>
          <cell r="J87">
            <v>4</v>
          </cell>
          <cell r="K87">
            <v>1</v>
          </cell>
          <cell r="L87">
            <v>10</v>
          </cell>
          <cell r="M87">
            <v>7</v>
          </cell>
          <cell r="N87">
            <v>16</v>
          </cell>
          <cell r="O87">
            <v>16</v>
          </cell>
          <cell r="P87">
            <v>9</v>
          </cell>
          <cell r="Q87">
            <v>14</v>
          </cell>
          <cell r="R87"/>
          <cell r="S87">
            <v>0</v>
          </cell>
          <cell r="T87">
            <v>97</v>
          </cell>
        </row>
        <row r="88">
          <cell r="G88" t="str">
            <v>105479-P.S.R. GUANGUALI</v>
          </cell>
          <cell r="H88">
            <v>0</v>
          </cell>
          <cell r="I88">
            <v>2</v>
          </cell>
          <cell r="J88">
            <v>8</v>
          </cell>
          <cell r="K88">
            <v>5</v>
          </cell>
          <cell r="L88">
            <v>6</v>
          </cell>
          <cell r="M88">
            <v>8</v>
          </cell>
          <cell r="N88">
            <v>8</v>
          </cell>
          <cell r="O88">
            <v>12</v>
          </cell>
          <cell r="P88">
            <v>1</v>
          </cell>
          <cell r="Q88">
            <v>1</v>
          </cell>
          <cell r="R88">
            <v>1</v>
          </cell>
          <cell r="S88">
            <v>36</v>
          </cell>
          <cell r="T88">
            <v>88</v>
          </cell>
        </row>
        <row r="89">
          <cell r="G89" t="str">
            <v>105480-P.S.R. QUILIMARI</v>
          </cell>
          <cell r="H89">
            <v>20</v>
          </cell>
          <cell r="I89">
            <v>32</v>
          </cell>
          <cell r="J89">
            <v>23</v>
          </cell>
          <cell r="K89">
            <v>24</v>
          </cell>
          <cell r="L89">
            <v>30</v>
          </cell>
          <cell r="M89">
            <v>17</v>
          </cell>
          <cell r="N89">
            <v>12</v>
          </cell>
          <cell r="O89">
            <v>6</v>
          </cell>
          <cell r="P89">
            <v>6</v>
          </cell>
          <cell r="Q89">
            <v>14</v>
          </cell>
          <cell r="R89">
            <v>0</v>
          </cell>
          <cell r="S89">
            <v>112</v>
          </cell>
          <cell r="T89">
            <v>296</v>
          </cell>
        </row>
        <row r="90">
          <cell r="G90" t="str">
            <v>105481-P.S.R. TILAMA</v>
          </cell>
          <cell r="H90">
            <v>6</v>
          </cell>
          <cell r="I90">
            <v>2</v>
          </cell>
          <cell r="J90">
            <v>2</v>
          </cell>
          <cell r="K90">
            <v>6</v>
          </cell>
          <cell r="L90">
            <v>1</v>
          </cell>
          <cell r="M90">
            <v>0</v>
          </cell>
          <cell r="N90">
            <v>3</v>
          </cell>
          <cell r="O90">
            <v>1</v>
          </cell>
          <cell r="P90">
            <v>2</v>
          </cell>
          <cell r="Q90">
            <v>0</v>
          </cell>
          <cell r="R90">
            <v>11</v>
          </cell>
          <cell r="S90">
            <v>10</v>
          </cell>
          <cell r="T90">
            <v>44</v>
          </cell>
        </row>
        <row r="91">
          <cell r="G91" t="str">
            <v>105511-P.S.R. LOS CONDORES</v>
          </cell>
          <cell r="H91">
            <v>9</v>
          </cell>
          <cell r="I91">
            <v>3</v>
          </cell>
          <cell r="J91">
            <v>10</v>
          </cell>
          <cell r="K91">
            <v>14</v>
          </cell>
          <cell r="L91">
            <v>22</v>
          </cell>
          <cell r="M91">
            <v>9</v>
          </cell>
          <cell r="N91">
            <v>8</v>
          </cell>
          <cell r="O91">
            <v>9</v>
          </cell>
          <cell r="P91">
            <v>2</v>
          </cell>
          <cell r="Q91">
            <v>13</v>
          </cell>
          <cell r="R91"/>
          <cell r="S91">
            <v>5</v>
          </cell>
          <cell r="T91">
            <v>104</v>
          </cell>
        </row>
        <row r="92">
          <cell r="G92" t="str">
            <v>04204-SALAMANCA</v>
          </cell>
          <cell r="H92">
            <v>150</v>
          </cell>
          <cell r="I92">
            <v>148</v>
          </cell>
          <cell r="J92">
            <v>216</v>
          </cell>
          <cell r="K92">
            <v>425</v>
          </cell>
          <cell r="L92">
            <v>556</v>
          </cell>
          <cell r="M92">
            <v>259</v>
          </cell>
          <cell r="N92">
            <v>203</v>
          </cell>
          <cell r="O92">
            <v>207</v>
          </cell>
          <cell r="P92">
            <v>192</v>
          </cell>
          <cell r="Q92">
            <v>163</v>
          </cell>
          <cell r="R92">
            <v>199</v>
          </cell>
          <cell r="S92">
            <v>183</v>
          </cell>
          <cell r="T92">
            <v>2901</v>
          </cell>
        </row>
        <row r="93">
          <cell r="G93" t="str">
            <v>105104-HOSPITAL SALAMANCA</v>
          </cell>
          <cell r="H93">
            <v>33</v>
          </cell>
          <cell r="I93">
            <v>86</v>
          </cell>
          <cell r="J93">
            <v>86</v>
          </cell>
          <cell r="K93">
            <v>273</v>
          </cell>
          <cell r="L93">
            <v>395</v>
          </cell>
          <cell r="M93">
            <v>143</v>
          </cell>
          <cell r="N93">
            <v>91</v>
          </cell>
          <cell r="O93">
            <v>43</v>
          </cell>
          <cell r="P93">
            <v>92</v>
          </cell>
          <cell r="Q93">
            <v>24</v>
          </cell>
          <cell r="R93">
            <v>57</v>
          </cell>
          <cell r="S93">
            <v>44</v>
          </cell>
          <cell r="T93">
            <v>1367</v>
          </cell>
        </row>
        <row r="94">
          <cell r="G94" t="str">
            <v xml:space="preserve">105452-P.S.R. CUNCUMEN                 </v>
          </cell>
          <cell r="H94">
            <v>0</v>
          </cell>
          <cell r="I94">
            <v>0</v>
          </cell>
          <cell r="J94"/>
          <cell r="K94">
            <v>23</v>
          </cell>
          <cell r="L94">
            <v>20</v>
          </cell>
          <cell r="M94">
            <v>3</v>
          </cell>
          <cell r="N94">
            <v>6</v>
          </cell>
          <cell r="O94">
            <v>13</v>
          </cell>
          <cell r="P94">
            <v>10</v>
          </cell>
          <cell r="Q94">
            <v>10</v>
          </cell>
          <cell r="R94">
            <v>16</v>
          </cell>
          <cell r="S94">
            <v>11</v>
          </cell>
          <cell r="T94">
            <v>112</v>
          </cell>
        </row>
        <row r="95">
          <cell r="G95" t="str">
            <v>105453-P.S.R. TRANQUILLA</v>
          </cell>
          <cell r="H95">
            <v>22</v>
          </cell>
          <cell r="I95">
            <v>13</v>
          </cell>
          <cell r="J95">
            <v>21</v>
          </cell>
          <cell r="K95">
            <v>32</v>
          </cell>
          <cell r="L95">
            <v>20</v>
          </cell>
          <cell r="M95">
            <v>20</v>
          </cell>
          <cell r="N95">
            <v>24</v>
          </cell>
          <cell r="O95">
            <v>29</v>
          </cell>
          <cell r="P95">
            <v>17</v>
          </cell>
          <cell r="Q95">
            <v>19</v>
          </cell>
          <cell r="R95">
            <v>14</v>
          </cell>
          <cell r="S95">
            <v>7</v>
          </cell>
          <cell r="T95">
            <v>238</v>
          </cell>
        </row>
        <row r="96">
          <cell r="G96" t="str">
            <v>105454-P.S.R. CUNLAGUA</v>
          </cell>
          <cell r="H96">
            <v>2</v>
          </cell>
          <cell r="I96">
            <v>2</v>
          </cell>
          <cell r="J96">
            <v>6</v>
          </cell>
          <cell r="K96">
            <v>2</v>
          </cell>
          <cell r="L96">
            <v>2</v>
          </cell>
          <cell r="M96">
            <v>4</v>
          </cell>
          <cell r="N96">
            <v>4</v>
          </cell>
          <cell r="O96">
            <v>2</v>
          </cell>
          <cell r="P96">
            <v>5</v>
          </cell>
          <cell r="Q96">
            <v>2</v>
          </cell>
          <cell r="R96">
            <v>1</v>
          </cell>
          <cell r="S96">
            <v>2</v>
          </cell>
          <cell r="T96">
            <v>34</v>
          </cell>
        </row>
        <row r="97">
          <cell r="G97" t="str">
            <v>105455-P.S.R. CHILLEPIN</v>
          </cell>
          <cell r="H97">
            <v>33</v>
          </cell>
          <cell r="I97">
            <v>3</v>
          </cell>
          <cell r="J97">
            <v>10</v>
          </cell>
          <cell r="K97">
            <v>6</v>
          </cell>
          <cell r="L97">
            <v>6</v>
          </cell>
          <cell r="M97">
            <v>8</v>
          </cell>
          <cell r="N97">
            <v>9</v>
          </cell>
          <cell r="O97">
            <v>24</v>
          </cell>
          <cell r="P97">
            <v>12</v>
          </cell>
          <cell r="Q97">
            <v>11</v>
          </cell>
          <cell r="R97">
            <v>14</v>
          </cell>
          <cell r="S97">
            <v>0</v>
          </cell>
          <cell r="T97">
            <v>136</v>
          </cell>
        </row>
        <row r="98">
          <cell r="G98" t="str">
            <v>105456-P.S.R. LLIMPO</v>
          </cell>
          <cell r="H98">
            <v>8</v>
          </cell>
          <cell r="I98">
            <v>7</v>
          </cell>
          <cell r="J98">
            <v>11</v>
          </cell>
          <cell r="K98">
            <v>8</v>
          </cell>
          <cell r="L98">
            <v>11</v>
          </cell>
          <cell r="M98">
            <v>12</v>
          </cell>
          <cell r="N98">
            <v>7</v>
          </cell>
          <cell r="O98">
            <v>9</v>
          </cell>
          <cell r="P98">
            <v>10</v>
          </cell>
          <cell r="Q98">
            <v>9</v>
          </cell>
          <cell r="R98">
            <v>16</v>
          </cell>
          <cell r="S98">
            <v>3</v>
          </cell>
          <cell r="T98">
            <v>111</v>
          </cell>
        </row>
        <row r="99">
          <cell r="G99" t="str">
            <v>105457-P.S.R. SAN AGUSTIN</v>
          </cell>
          <cell r="H99">
            <v>1</v>
          </cell>
          <cell r="I99">
            <v>0</v>
          </cell>
          <cell r="J99">
            <v>8</v>
          </cell>
          <cell r="K99">
            <v>1</v>
          </cell>
          <cell r="L99">
            <v>15</v>
          </cell>
          <cell r="M99">
            <v>3</v>
          </cell>
          <cell r="N99">
            <v>6</v>
          </cell>
          <cell r="O99">
            <v>3</v>
          </cell>
          <cell r="P99">
            <v>8</v>
          </cell>
          <cell r="Q99">
            <v>11</v>
          </cell>
          <cell r="R99">
            <v>6</v>
          </cell>
          <cell r="S99">
            <v>16</v>
          </cell>
          <cell r="T99">
            <v>78</v>
          </cell>
        </row>
        <row r="100">
          <cell r="G100" t="str">
            <v>105458-P.S.R. TAHUINCO</v>
          </cell>
          <cell r="H100">
            <v>15</v>
          </cell>
          <cell r="I100">
            <v>5</v>
          </cell>
          <cell r="J100">
            <v>15</v>
          </cell>
          <cell r="K100">
            <v>22</v>
          </cell>
          <cell r="L100">
            <v>29</v>
          </cell>
          <cell r="M100">
            <v>18</v>
          </cell>
          <cell r="N100">
            <v>27</v>
          </cell>
          <cell r="O100">
            <v>51</v>
          </cell>
          <cell r="P100">
            <v>1</v>
          </cell>
          <cell r="Q100">
            <v>42</v>
          </cell>
          <cell r="R100">
            <v>44</v>
          </cell>
          <cell r="S100">
            <v>60</v>
          </cell>
          <cell r="T100">
            <v>329</v>
          </cell>
        </row>
        <row r="101">
          <cell r="G101" t="str">
            <v>105491-P.S.R. QUELEN BAJO</v>
          </cell>
          <cell r="H101">
            <v>22</v>
          </cell>
          <cell r="I101">
            <v>19</v>
          </cell>
          <cell r="J101">
            <v>35</v>
          </cell>
          <cell r="K101">
            <v>32</v>
          </cell>
          <cell r="L101">
            <v>35</v>
          </cell>
          <cell r="M101">
            <v>32</v>
          </cell>
          <cell r="N101">
            <v>18</v>
          </cell>
          <cell r="O101">
            <v>20</v>
          </cell>
          <cell r="P101">
            <v>21</v>
          </cell>
          <cell r="Q101">
            <v>23</v>
          </cell>
          <cell r="R101">
            <v>16</v>
          </cell>
          <cell r="S101">
            <v>17</v>
          </cell>
          <cell r="T101">
            <v>290</v>
          </cell>
        </row>
        <row r="102">
          <cell r="G102" t="str">
            <v>105492-P.S.R. CAMISA</v>
          </cell>
          <cell r="H102">
            <v>3</v>
          </cell>
          <cell r="I102">
            <v>4</v>
          </cell>
          <cell r="J102">
            <v>2</v>
          </cell>
          <cell r="K102">
            <v>10</v>
          </cell>
          <cell r="L102">
            <v>4</v>
          </cell>
          <cell r="M102">
            <v>2</v>
          </cell>
          <cell r="N102">
            <v>2</v>
          </cell>
          <cell r="O102">
            <v>5</v>
          </cell>
          <cell r="P102">
            <v>8</v>
          </cell>
          <cell r="Q102">
            <v>0</v>
          </cell>
          <cell r="R102">
            <v>5</v>
          </cell>
          <cell r="S102">
            <v>20</v>
          </cell>
          <cell r="T102">
            <v>65</v>
          </cell>
        </row>
        <row r="103">
          <cell r="G103" t="str">
            <v>105501-P.S.R. ARBOLEDA GRANDE</v>
          </cell>
          <cell r="H103">
            <v>11</v>
          </cell>
          <cell r="I103">
            <v>9</v>
          </cell>
          <cell r="J103">
            <v>22</v>
          </cell>
          <cell r="K103">
            <v>16</v>
          </cell>
          <cell r="L103">
            <v>19</v>
          </cell>
          <cell r="M103">
            <v>14</v>
          </cell>
          <cell r="N103">
            <v>9</v>
          </cell>
          <cell r="O103">
            <v>8</v>
          </cell>
          <cell r="P103">
            <v>8</v>
          </cell>
          <cell r="Q103">
            <v>12</v>
          </cell>
          <cell r="R103">
            <v>10</v>
          </cell>
          <cell r="S103">
            <v>3</v>
          </cell>
          <cell r="T103">
            <v>141</v>
          </cell>
        </row>
        <row r="104">
          <cell r="G104" t="str">
            <v>04301-OVALLE</v>
          </cell>
          <cell r="H104">
            <v>465</v>
          </cell>
          <cell r="I104">
            <v>527</v>
          </cell>
          <cell r="J104">
            <v>1042</v>
          </cell>
          <cell r="K104">
            <v>1196</v>
          </cell>
          <cell r="L104">
            <v>1092</v>
          </cell>
          <cell r="M104">
            <v>689</v>
          </cell>
          <cell r="N104">
            <v>766</v>
          </cell>
          <cell r="O104">
            <v>1054</v>
          </cell>
          <cell r="P104">
            <v>1064</v>
          </cell>
          <cell r="Q104">
            <v>744</v>
          </cell>
          <cell r="R104">
            <v>328</v>
          </cell>
          <cell r="S104">
            <v>848</v>
          </cell>
          <cell r="T104">
            <v>9815</v>
          </cell>
        </row>
        <row r="105">
          <cell r="G105" t="str">
            <v>105315-CES. RURAL C. DE TAMAYA</v>
          </cell>
          <cell r="H105">
            <v>41</v>
          </cell>
          <cell r="I105">
            <v>33</v>
          </cell>
          <cell r="J105">
            <v>73</v>
          </cell>
          <cell r="K105">
            <v>106</v>
          </cell>
          <cell r="L105">
            <v>25</v>
          </cell>
          <cell r="M105">
            <v>37</v>
          </cell>
          <cell r="N105">
            <v>36</v>
          </cell>
          <cell r="O105">
            <v>97</v>
          </cell>
          <cell r="P105">
            <v>49</v>
          </cell>
          <cell r="Q105">
            <v>4</v>
          </cell>
          <cell r="R105">
            <v>34</v>
          </cell>
          <cell r="S105">
            <v>185</v>
          </cell>
          <cell r="T105">
            <v>720</v>
          </cell>
        </row>
        <row r="106">
          <cell r="G106" t="str">
            <v>105317-CES. JORGE JORDAN D.</v>
          </cell>
          <cell r="H106">
            <v>98</v>
          </cell>
          <cell r="I106">
            <v>126</v>
          </cell>
          <cell r="J106">
            <v>319</v>
          </cell>
          <cell r="K106">
            <v>373</v>
          </cell>
          <cell r="L106">
            <v>503</v>
          </cell>
          <cell r="M106">
            <v>254</v>
          </cell>
          <cell r="N106">
            <v>267</v>
          </cell>
          <cell r="O106">
            <v>396</v>
          </cell>
          <cell r="P106">
            <v>309</v>
          </cell>
          <cell r="Q106">
            <v>128</v>
          </cell>
          <cell r="R106">
            <v>90</v>
          </cell>
          <cell r="S106">
            <v>104</v>
          </cell>
          <cell r="T106">
            <v>2967</v>
          </cell>
        </row>
        <row r="107">
          <cell r="G107" t="str">
            <v>105322-CES. MARCOS MACUADA</v>
          </cell>
          <cell r="H107">
            <v>150</v>
          </cell>
          <cell r="I107">
            <v>198</v>
          </cell>
          <cell r="J107">
            <v>384</v>
          </cell>
          <cell r="K107">
            <v>388</v>
          </cell>
          <cell r="L107">
            <v>291</v>
          </cell>
          <cell r="M107">
            <v>181</v>
          </cell>
          <cell r="N107">
            <v>308</v>
          </cell>
          <cell r="O107">
            <v>216</v>
          </cell>
          <cell r="P107">
            <v>288</v>
          </cell>
          <cell r="Q107">
            <v>184</v>
          </cell>
          <cell r="R107">
            <v>113</v>
          </cell>
          <cell r="S107">
            <v>305</v>
          </cell>
          <cell r="T107">
            <v>3006</v>
          </cell>
        </row>
        <row r="108">
          <cell r="G108" t="str">
            <v>105324-CES. SOTAQUI</v>
          </cell>
          <cell r="H108">
            <v>27</v>
          </cell>
          <cell r="I108">
            <v>24</v>
          </cell>
          <cell r="J108">
            <v>38</v>
          </cell>
          <cell r="K108">
            <v>61</v>
          </cell>
          <cell r="L108">
            <v>39</v>
          </cell>
          <cell r="M108">
            <v>51</v>
          </cell>
          <cell r="N108">
            <v>40</v>
          </cell>
          <cell r="O108">
            <v>51</v>
          </cell>
          <cell r="P108">
            <v>92</v>
          </cell>
          <cell r="Q108">
            <v>56</v>
          </cell>
          <cell r="R108">
            <v>13</v>
          </cell>
          <cell r="S108">
            <v>87</v>
          </cell>
          <cell r="T108">
            <v>579</v>
          </cell>
        </row>
        <row r="109">
          <cell r="G109" t="str">
            <v>105415-P.S.R. BARRAZA</v>
          </cell>
          <cell r="H109">
            <v>6</v>
          </cell>
          <cell r="I109">
            <v>2</v>
          </cell>
          <cell r="J109">
            <v>15</v>
          </cell>
          <cell r="K109">
            <v>5</v>
          </cell>
          <cell r="L109">
            <v>1</v>
          </cell>
          <cell r="M109">
            <v>0</v>
          </cell>
          <cell r="N109">
            <v>0</v>
          </cell>
          <cell r="O109">
            <v>0</v>
          </cell>
          <cell r="P109">
            <v>2</v>
          </cell>
          <cell r="Q109">
            <v>0</v>
          </cell>
          <cell r="R109">
            <v>1</v>
          </cell>
          <cell r="S109">
            <v>20</v>
          </cell>
          <cell r="T109">
            <v>52</v>
          </cell>
        </row>
        <row r="110">
          <cell r="G110" t="str">
            <v xml:space="preserve">105416-P.S.R. CAMARICO                  </v>
          </cell>
          <cell r="H110">
            <v>5</v>
          </cell>
          <cell r="I110">
            <v>7</v>
          </cell>
          <cell r="J110">
            <v>5</v>
          </cell>
          <cell r="K110">
            <v>27</v>
          </cell>
          <cell r="L110">
            <v>4</v>
          </cell>
          <cell r="M110">
            <v>1</v>
          </cell>
          <cell r="N110">
            <v>1</v>
          </cell>
          <cell r="O110">
            <v>12</v>
          </cell>
          <cell r="P110">
            <v>3</v>
          </cell>
          <cell r="Q110">
            <v>14</v>
          </cell>
          <cell r="R110">
            <v>13</v>
          </cell>
          <cell r="S110">
            <v>23</v>
          </cell>
          <cell r="T110">
            <v>115</v>
          </cell>
        </row>
        <row r="111">
          <cell r="G111" t="str">
            <v>105417-P.S.R. ALCONES BAJOS</v>
          </cell>
          <cell r="H111">
            <v>1</v>
          </cell>
          <cell r="I111">
            <v>4</v>
          </cell>
          <cell r="J111">
            <v>3</v>
          </cell>
          <cell r="K111">
            <v>7</v>
          </cell>
          <cell r="L111">
            <v>4</v>
          </cell>
          <cell r="M111">
            <v>0</v>
          </cell>
          <cell r="N111">
            <v>2</v>
          </cell>
          <cell r="O111">
            <v>0</v>
          </cell>
          <cell r="P111">
            <v>3</v>
          </cell>
          <cell r="Q111">
            <v>0</v>
          </cell>
          <cell r="R111">
            <v>0</v>
          </cell>
          <cell r="S111">
            <v>7</v>
          </cell>
          <cell r="T111">
            <v>31</v>
          </cell>
        </row>
        <row r="112">
          <cell r="G112" t="str">
            <v>105419-P.S.R. LAS SOSSAS</v>
          </cell>
          <cell r="H112">
            <v>2</v>
          </cell>
          <cell r="I112">
            <v>0</v>
          </cell>
          <cell r="J112">
            <v>19</v>
          </cell>
          <cell r="K112">
            <v>9</v>
          </cell>
          <cell r="L112">
            <v>3</v>
          </cell>
          <cell r="M112">
            <v>2</v>
          </cell>
          <cell r="N112">
            <v>7</v>
          </cell>
          <cell r="O112">
            <v>1</v>
          </cell>
          <cell r="P112">
            <v>0</v>
          </cell>
          <cell r="Q112">
            <v>1</v>
          </cell>
          <cell r="R112"/>
          <cell r="S112"/>
          <cell r="T112">
            <v>44</v>
          </cell>
        </row>
        <row r="113">
          <cell r="G113" t="str">
            <v>105422-P.S.R. HORNILLOS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3</v>
          </cell>
          <cell r="N113">
            <v>0</v>
          </cell>
          <cell r="O113">
            <v>9</v>
          </cell>
          <cell r="P113">
            <v>6</v>
          </cell>
          <cell r="Q113">
            <v>1</v>
          </cell>
          <cell r="R113">
            <v>4</v>
          </cell>
          <cell r="S113">
            <v>2</v>
          </cell>
          <cell r="T113">
            <v>26</v>
          </cell>
        </row>
        <row r="114">
          <cell r="G114" t="str">
            <v>105437-P.S.R. CHALINGA</v>
          </cell>
          <cell r="H114">
            <v>10</v>
          </cell>
          <cell r="I114">
            <v>4</v>
          </cell>
          <cell r="J114">
            <v>13</v>
          </cell>
          <cell r="K114">
            <v>25</v>
          </cell>
          <cell r="L114">
            <v>10</v>
          </cell>
          <cell r="M114">
            <v>4</v>
          </cell>
          <cell r="N114">
            <v>3</v>
          </cell>
          <cell r="O114">
            <v>6</v>
          </cell>
          <cell r="P114">
            <v>0</v>
          </cell>
          <cell r="Q114">
            <v>7</v>
          </cell>
          <cell r="R114">
            <v>19</v>
          </cell>
          <cell r="S114">
            <v>1</v>
          </cell>
          <cell r="T114">
            <v>102</v>
          </cell>
        </row>
        <row r="115">
          <cell r="G115" t="str">
            <v>105439-P.S.R. CERRO BLANCO</v>
          </cell>
          <cell r="H115">
            <v>0</v>
          </cell>
          <cell r="I115">
            <v>0</v>
          </cell>
          <cell r="J115">
            <v>12</v>
          </cell>
          <cell r="K115">
            <v>6</v>
          </cell>
          <cell r="L115">
            <v>2</v>
          </cell>
          <cell r="M115">
            <v>0</v>
          </cell>
          <cell r="N115">
            <v>1</v>
          </cell>
          <cell r="O115">
            <v>5</v>
          </cell>
          <cell r="P115">
            <v>0</v>
          </cell>
          <cell r="Q115">
            <v>7</v>
          </cell>
          <cell r="R115">
            <v>1</v>
          </cell>
          <cell r="S115">
            <v>2</v>
          </cell>
          <cell r="T115">
            <v>36</v>
          </cell>
        </row>
        <row r="116">
          <cell r="G116" t="str">
            <v>105507-P.S.R. HUAMALATA</v>
          </cell>
          <cell r="H116">
            <v>0</v>
          </cell>
          <cell r="I116">
            <v>12</v>
          </cell>
          <cell r="J116">
            <v>1</v>
          </cell>
          <cell r="K116">
            <v>18</v>
          </cell>
          <cell r="L116">
            <v>3</v>
          </cell>
          <cell r="M116">
            <v>6</v>
          </cell>
          <cell r="N116">
            <v>5</v>
          </cell>
          <cell r="O116">
            <v>9</v>
          </cell>
          <cell r="P116">
            <v>24</v>
          </cell>
          <cell r="Q116">
            <v>19</v>
          </cell>
          <cell r="R116">
            <v>5</v>
          </cell>
          <cell r="S116">
            <v>8</v>
          </cell>
          <cell r="T116">
            <v>110</v>
          </cell>
        </row>
        <row r="117">
          <cell r="G117" t="str">
            <v>105510-P.S.R. RECOLETA</v>
          </cell>
          <cell r="H117">
            <v>3</v>
          </cell>
          <cell r="I117">
            <v>4</v>
          </cell>
          <cell r="J117">
            <v>25</v>
          </cell>
          <cell r="K117">
            <v>20</v>
          </cell>
          <cell r="L117">
            <v>14</v>
          </cell>
          <cell r="M117">
            <v>7</v>
          </cell>
          <cell r="N117">
            <v>2</v>
          </cell>
          <cell r="O117">
            <v>3</v>
          </cell>
          <cell r="P117">
            <v>0</v>
          </cell>
          <cell r="Q117">
            <v>1</v>
          </cell>
          <cell r="R117">
            <v>0</v>
          </cell>
          <cell r="S117">
            <v>1</v>
          </cell>
          <cell r="T117">
            <v>80</v>
          </cell>
        </row>
        <row r="118">
          <cell r="G118" t="str">
            <v>105722-CECOF SAN JOSE DE LA DEHESA</v>
          </cell>
          <cell r="H118">
            <v>49</v>
          </cell>
          <cell r="I118">
            <v>47</v>
          </cell>
          <cell r="J118">
            <v>44</v>
          </cell>
          <cell r="K118">
            <v>28</v>
          </cell>
          <cell r="L118">
            <v>72</v>
          </cell>
          <cell r="M118">
            <v>38</v>
          </cell>
          <cell r="N118">
            <v>32</v>
          </cell>
          <cell r="O118">
            <v>37</v>
          </cell>
          <cell r="P118">
            <v>21</v>
          </cell>
          <cell r="Q118">
            <v>50</v>
          </cell>
          <cell r="R118">
            <v>7</v>
          </cell>
          <cell r="S118">
            <v>1</v>
          </cell>
          <cell r="T118">
            <v>426</v>
          </cell>
        </row>
        <row r="119">
          <cell r="G119" t="str">
            <v>105723-CECOF LIMARI</v>
          </cell>
          <cell r="H119">
            <v>13</v>
          </cell>
          <cell r="I119">
            <v>12</v>
          </cell>
          <cell r="J119">
            <v>23</v>
          </cell>
          <cell r="K119">
            <v>7</v>
          </cell>
          <cell r="L119">
            <v>8</v>
          </cell>
          <cell r="M119">
            <v>17</v>
          </cell>
          <cell r="N119">
            <v>12</v>
          </cell>
          <cell r="O119">
            <v>48</v>
          </cell>
          <cell r="P119">
            <v>10</v>
          </cell>
          <cell r="Q119">
            <v>11</v>
          </cell>
          <cell r="R119">
            <v>0</v>
          </cell>
          <cell r="S119">
            <v>10</v>
          </cell>
          <cell r="T119">
            <v>171</v>
          </cell>
        </row>
        <row r="120">
          <cell r="G120" t="str">
            <v>200258-CECOF LOS COPIHUES</v>
          </cell>
          <cell r="H120">
            <v>36</v>
          </cell>
          <cell r="I120">
            <v>22</v>
          </cell>
          <cell r="J120">
            <v>21</v>
          </cell>
          <cell r="K120">
            <v>13</v>
          </cell>
          <cell r="L120">
            <v>8</v>
          </cell>
          <cell r="M120">
            <v>16</v>
          </cell>
          <cell r="N120">
            <v>12</v>
          </cell>
          <cell r="O120">
            <v>41</v>
          </cell>
          <cell r="P120">
            <v>34</v>
          </cell>
          <cell r="Q120">
            <v>10</v>
          </cell>
          <cell r="R120"/>
          <cell r="S120">
            <v>1</v>
          </cell>
          <cell r="T120">
            <v>214</v>
          </cell>
        </row>
        <row r="121">
          <cell r="G121" t="str">
            <v>200367-CECOF COLONIA LIMARÍ</v>
          </cell>
          <cell r="H121">
            <v>24</v>
          </cell>
          <cell r="I121">
            <v>32</v>
          </cell>
          <cell r="J121">
            <v>47</v>
          </cell>
          <cell r="K121">
            <v>18</v>
          </cell>
          <cell r="L121">
            <v>10</v>
          </cell>
          <cell r="M121">
            <v>17</v>
          </cell>
          <cell r="N121">
            <v>1</v>
          </cell>
          <cell r="O121">
            <v>34</v>
          </cell>
          <cell r="P121">
            <v>0</v>
          </cell>
          <cell r="Q121">
            <v>1</v>
          </cell>
          <cell r="R121">
            <v>5</v>
          </cell>
          <cell r="S121">
            <v>0</v>
          </cell>
          <cell r="T121">
            <v>189</v>
          </cell>
        </row>
        <row r="122">
          <cell r="G122" t="str">
            <v>200569-CESFAM FRAY JORGE</v>
          </cell>
          <cell r="H122"/>
          <cell r="I122"/>
          <cell r="J122"/>
          <cell r="K122">
            <v>84</v>
          </cell>
          <cell r="L122">
            <v>95</v>
          </cell>
          <cell r="M122">
            <v>55</v>
          </cell>
          <cell r="N122">
            <v>37</v>
          </cell>
          <cell r="O122">
            <v>89</v>
          </cell>
          <cell r="P122">
            <v>223</v>
          </cell>
          <cell r="Q122">
            <v>250</v>
          </cell>
          <cell r="R122">
            <v>23</v>
          </cell>
          <cell r="S122">
            <v>91</v>
          </cell>
          <cell r="T122">
            <v>947</v>
          </cell>
        </row>
        <row r="123">
          <cell r="G123" t="str">
            <v>04302-COMBARBALÁ</v>
          </cell>
          <cell r="H123">
            <v>97</v>
          </cell>
          <cell r="I123">
            <v>85</v>
          </cell>
          <cell r="J123">
            <v>60</v>
          </cell>
          <cell r="K123">
            <v>105</v>
          </cell>
          <cell r="L123">
            <v>233</v>
          </cell>
          <cell r="M123">
            <v>179</v>
          </cell>
          <cell r="N123">
            <v>44</v>
          </cell>
          <cell r="O123">
            <v>105</v>
          </cell>
          <cell r="P123">
            <v>156</v>
          </cell>
          <cell r="Q123">
            <v>88</v>
          </cell>
          <cell r="R123">
            <v>41</v>
          </cell>
          <cell r="S123">
            <v>43</v>
          </cell>
          <cell r="T123">
            <v>1236</v>
          </cell>
        </row>
        <row r="124">
          <cell r="G124" t="str">
            <v>105105-HOSPITAL COMBARBALÁ</v>
          </cell>
          <cell r="H124">
            <v>9</v>
          </cell>
          <cell r="I124">
            <v>6</v>
          </cell>
          <cell r="J124">
            <v>13</v>
          </cell>
          <cell r="K124">
            <v>48</v>
          </cell>
          <cell r="L124">
            <v>179</v>
          </cell>
          <cell r="M124">
            <v>126</v>
          </cell>
          <cell r="N124">
            <v>16</v>
          </cell>
          <cell r="O124">
            <v>31</v>
          </cell>
          <cell r="P124">
            <v>17</v>
          </cell>
          <cell r="Q124">
            <v>26</v>
          </cell>
          <cell r="R124">
            <v>27</v>
          </cell>
          <cell r="S124">
            <v>28</v>
          </cell>
          <cell r="T124">
            <v>526</v>
          </cell>
        </row>
        <row r="125">
          <cell r="G125" t="str">
            <v>105433-P.S.R. SAN LORENZO</v>
          </cell>
          <cell r="H125">
            <v>0</v>
          </cell>
          <cell r="I125">
            <v>0</v>
          </cell>
          <cell r="J125">
            <v>0</v>
          </cell>
          <cell r="K125">
            <v>2</v>
          </cell>
          <cell r="L125">
            <v>0</v>
          </cell>
          <cell r="M125">
            <v>2</v>
          </cell>
          <cell r="N125">
            <v>0</v>
          </cell>
          <cell r="O125">
            <v>0</v>
          </cell>
          <cell r="P125">
            <v>10</v>
          </cell>
          <cell r="Q125"/>
          <cell r="R125"/>
          <cell r="S125">
            <v>0</v>
          </cell>
          <cell r="T125">
            <v>14</v>
          </cell>
        </row>
        <row r="126">
          <cell r="G126" t="str">
            <v>105434-P.S.R. SAN MARCOS</v>
          </cell>
          <cell r="H126">
            <v>4</v>
          </cell>
          <cell r="I126">
            <v>2</v>
          </cell>
          <cell r="J126">
            <v>7</v>
          </cell>
          <cell r="K126">
            <v>5</v>
          </cell>
          <cell r="L126">
            <v>6</v>
          </cell>
          <cell r="M126">
            <v>17</v>
          </cell>
          <cell r="N126">
            <v>5</v>
          </cell>
          <cell r="O126">
            <v>31</v>
          </cell>
          <cell r="P126">
            <v>13</v>
          </cell>
          <cell r="Q126">
            <v>14</v>
          </cell>
          <cell r="R126">
            <v>0</v>
          </cell>
          <cell r="S126">
            <v>3</v>
          </cell>
          <cell r="T126">
            <v>107</v>
          </cell>
        </row>
        <row r="127">
          <cell r="G127" t="str">
            <v>105441-P.S.R. MANQUEHUA</v>
          </cell>
          <cell r="H127">
            <v>9</v>
          </cell>
          <cell r="I127">
            <v>2</v>
          </cell>
          <cell r="J127">
            <v>6</v>
          </cell>
          <cell r="K127">
            <v>9</v>
          </cell>
          <cell r="L127">
            <v>4</v>
          </cell>
          <cell r="M127">
            <v>1</v>
          </cell>
          <cell r="N127">
            <v>9</v>
          </cell>
          <cell r="O127">
            <v>8</v>
          </cell>
          <cell r="P127">
            <v>24</v>
          </cell>
          <cell r="Q127">
            <v>1</v>
          </cell>
          <cell r="R127"/>
          <cell r="S127">
            <v>5</v>
          </cell>
          <cell r="T127">
            <v>78</v>
          </cell>
        </row>
        <row r="128">
          <cell r="G128" t="str">
            <v xml:space="preserve">105459-P.S.R. BARRANCAS                </v>
          </cell>
          <cell r="H128">
            <v>12</v>
          </cell>
          <cell r="I128">
            <v>0</v>
          </cell>
          <cell r="J128">
            <v>0</v>
          </cell>
          <cell r="K128">
            <v>9</v>
          </cell>
          <cell r="L128">
            <v>7</v>
          </cell>
          <cell r="M128">
            <v>6</v>
          </cell>
          <cell r="N128">
            <v>6</v>
          </cell>
          <cell r="O128">
            <v>6</v>
          </cell>
          <cell r="P128"/>
          <cell r="Q128">
            <v>21</v>
          </cell>
          <cell r="R128">
            <v>0</v>
          </cell>
          <cell r="S128">
            <v>1</v>
          </cell>
          <cell r="T128">
            <v>68</v>
          </cell>
        </row>
        <row r="129">
          <cell r="G129" t="str">
            <v>105460-P.S.R. COGOTI 18</v>
          </cell>
          <cell r="H129">
            <v>14</v>
          </cell>
          <cell r="I129">
            <v>24</v>
          </cell>
          <cell r="J129">
            <v>1</v>
          </cell>
          <cell r="K129">
            <v>2</v>
          </cell>
          <cell r="L129">
            <v>23</v>
          </cell>
          <cell r="M129">
            <v>0</v>
          </cell>
          <cell r="N129">
            <v>0</v>
          </cell>
          <cell r="O129">
            <v>2</v>
          </cell>
          <cell r="P129">
            <v>32</v>
          </cell>
          <cell r="Q129">
            <v>7</v>
          </cell>
          <cell r="R129"/>
          <cell r="S129">
            <v>0</v>
          </cell>
          <cell r="T129">
            <v>105</v>
          </cell>
        </row>
        <row r="130">
          <cell r="G130" t="str">
            <v>105461-P.S.R. EL HUACHO</v>
          </cell>
          <cell r="H130">
            <v>2</v>
          </cell>
          <cell r="I130">
            <v>2</v>
          </cell>
          <cell r="J130">
            <v>0</v>
          </cell>
          <cell r="K130">
            <v>0</v>
          </cell>
          <cell r="L130"/>
          <cell r="M130">
            <v>0</v>
          </cell>
          <cell r="N130"/>
          <cell r="O130">
            <v>5</v>
          </cell>
          <cell r="P130">
            <v>0</v>
          </cell>
          <cell r="Q130">
            <v>0</v>
          </cell>
          <cell r="R130"/>
          <cell r="S130">
            <v>0</v>
          </cell>
          <cell r="T130">
            <v>9</v>
          </cell>
        </row>
        <row r="131">
          <cell r="G131" t="str">
            <v>105462-P.S.R. EL SAUCE</v>
          </cell>
          <cell r="H131">
            <v>4</v>
          </cell>
          <cell r="I131">
            <v>7</v>
          </cell>
          <cell r="J131">
            <v>6</v>
          </cell>
          <cell r="K131">
            <v>9</v>
          </cell>
          <cell r="L131">
            <v>0</v>
          </cell>
          <cell r="M131">
            <v>6</v>
          </cell>
          <cell r="N131">
            <v>1</v>
          </cell>
          <cell r="O131">
            <v>2</v>
          </cell>
          <cell r="P131">
            <v>0</v>
          </cell>
          <cell r="Q131">
            <v>11</v>
          </cell>
          <cell r="R131">
            <v>0</v>
          </cell>
          <cell r="S131">
            <v>2</v>
          </cell>
          <cell r="T131">
            <v>48</v>
          </cell>
        </row>
        <row r="132">
          <cell r="G132" t="str">
            <v>105463-P.S.R. QUILITAPIA</v>
          </cell>
          <cell r="H132">
            <v>23</v>
          </cell>
          <cell r="I132">
            <v>4</v>
          </cell>
          <cell r="J132">
            <v>9</v>
          </cell>
          <cell r="K132">
            <v>11</v>
          </cell>
          <cell r="L132">
            <v>7</v>
          </cell>
          <cell r="M132">
            <v>1</v>
          </cell>
          <cell r="N132">
            <v>2</v>
          </cell>
          <cell r="O132">
            <v>6</v>
          </cell>
          <cell r="P132">
            <v>22</v>
          </cell>
          <cell r="Q132">
            <v>4</v>
          </cell>
          <cell r="R132">
            <v>0</v>
          </cell>
          <cell r="S132">
            <v>0</v>
          </cell>
          <cell r="T132">
            <v>89</v>
          </cell>
        </row>
        <row r="133">
          <cell r="G133" t="str">
            <v>105464-P.S.R. LA LIGUA</v>
          </cell>
          <cell r="H133">
            <v>1</v>
          </cell>
          <cell r="I133">
            <v>8</v>
          </cell>
          <cell r="J133">
            <v>4</v>
          </cell>
          <cell r="K133">
            <v>0</v>
          </cell>
          <cell r="L133">
            <v>3</v>
          </cell>
          <cell r="M133">
            <v>7</v>
          </cell>
          <cell r="N133">
            <v>2</v>
          </cell>
          <cell r="O133">
            <v>2</v>
          </cell>
          <cell r="P133">
            <v>15</v>
          </cell>
          <cell r="Q133">
            <v>2</v>
          </cell>
          <cell r="R133"/>
          <cell r="S133">
            <v>0</v>
          </cell>
          <cell r="T133">
            <v>44</v>
          </cell>
        </row>
        <row r="134">
          <cell r="G134" t="str">
            <v>105465-P.S.R. RAMADILLA</v>
          </cell>
          <cell r="H134">
            <v>7</v>
          </cell>
          <cell r="I134">
            <v>1</v>
          </cell>
          <cell r="J134">
            <v>10</v>
          </cell>
          <cell r="K134">
            <v>4</v>
          </cell>
          <cell r="L134">
            <v>1</v>
          </cell>
          <cell r="M134">
            <v>5</v>
          </cell>
          <cell r="N134">
            <v>1</v>
          </cell>
          <cell r="O134">
            <v>2</v>
          </cell>
          <cell r="P134"/>
          <cell r="Q134">
            <v>1</v>
          </cell>
          <cell r="R134">
            <v>14</v>
          </cell>
          <cell r="S134">
            <v>2</v>
          </cell>
          <cell r="T134">
            <v>48</v>
          </cell>
        </row>
        <row r="135">
          <cell r="G135" t="str">
            <v>105466-P.S.R. VALLE HERMOSO</v>
          </cell>
          <cell r="H135">
            <v>2</v>
          </cell>
          <cell r="I135">
            <v>14</v>
          </cell>
          <cell r="J135">
            <v>3</v>
          </cell>
          <cell r="K135">
            <v>1</v>
          </cell>
          <cell r="L135">
            <v>0</v>
          </cell>
          <cell r="M135">
            <v>5</v>
          </cell>
          <cell r="N135">
            <v>1</v>
          </cell>
          <cell r="O135">
            <v>8</v>
          </cell>
          <cell r="P135">
            <v>23</v>
          </cell>
          <cell r="Q135">
            <v>1</v>
          </cell>
          <cell r="R135">
            <v>0</v>
          </cell>
          <cell r="S135">
            <v>0</v>
          </cell>
          <cell r="T135">
            <v>58</v>
          </cell>
        </row>
        <row r="136">
          <cell r="G136" t="str">
            <v>105490-P.S.R. EL DURAZNO</v>
          </cell>
          <cell r="H136">
            <v>10</v>
          </cell>
          <cell r="I136">
            <v>15</v>
          </cell>
          <cell r="J136">
            <v>1</v>
          </cell>
          <cell r="K136">
            <v>5</v>
          </cell>
          <cell r="L136">
            <v>3</v>
          </cell>
          <cell r="M136">
            <v>3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2</v>
          </cell>
          <cell r="T136">
            <v>42</v>
          </cell>
        </row>
        <row r="137">
          <cell r="G137" t="str">
            <v>04303-MONTE PATRIA</v>
          </cell>
          <cell r="H137">
            <v>118</v>
          </cell>
          <cell r="I137">
            <v>165</v>
          </cell>
          <cell r="J137">
            <v>264</v>
          </cell>
          <cell r="K137">
            <v>249</v>
          </cell>
          <cell r="L137">
            <v>113</v>
          </cell>
          <cell r="M137">
            <v>501</v>
          </cell>
          <cell r="N137">
            <v>233</v>
          </cell>
          <cell r="O137">
            <v>355</v>
          </cell>
          <cell r="P137">
            <v>291</v>
          </cell>
          <cell r="Q137">
            <v>358</v>
          </cell>
          <cell r="R137">
            <v>237</v>
          </cell>
          <cell r="S137">
            <v>346</v>
          </cell>
          <cell r="T137">
            <v>3230</v>
          </cell>
        </row>
        <row r="138">
          <cell r="G138" t="str">
            <v>105307-CES. RURAL MONTE PATRIA</v>
          </cell>
          <cell r="H138">
            <v>9</v>
          </cell>
          <cell r="I138">
            <v>37</v>
          </cell>
          <cell r="J138">
            <v>83</v>
          </cell>
          <cell r="K138">
            <v>63</v>
          </cell>
          <cell r="L138">
            <v>0</v>
          </cell>
          <cell r="M138">
            <v>69</v>
          </cell>
          <cell r="N138">
            <v>60</v>
          </cell>
          <cell r="O138">
            <v>123</v>
          </cell>
          <cell r="P138">
            <v>73</v>
          </cell>
          <cell r="Q138">
            <v>175</v>
          </cell>
          <cell r="R138">
            <v>70</v>
          </cell>
          <cell r="S138">
            <v>156</v>
          </cell>
          <cell r="T138">
            <v>918</v>
          </cell>
        </row>
        <row r="139">
          <cell r="G139" t="str">
            <v>105311-CES. RURAL CHAÑARAL ALTO</v>
          </cell>
          <cell r="H139">
            <v>53</v>
          </cell>
          <cell r="I139">
            <v>77</v>
          </cell>
          <cell r="J139">
            <v>124</v>
          </cell>
          <cell r="K139">
            <v>17</v>
          </cell>
          <cell r="L139">
            <v>23</v>
          </cell>
          <cell r="M139">
            <v>41</v>
          </cell>
          <cell r="N139">
            <v>17</v>
          </cell>
          <cell r="O139">
            <v>24</v>
          </cell>
          <cell r="P139">
            <v>50</v>
          </cell>
          <cell r="Q139">
            <v>24</v>
          </cell>
          <cell r="R139">
            <v>41</v>
          </cell>
          <cell r="S139">
            <v>32</v>
          </cell>
          <cell r="T139">
            <v>523</v>
          </cell>
        </row>
        <row r="140">
          <cell r="G140" t="str">
            <v>105312-CES. RURAL CAREN</v>
          </cell>
          <cell r="H140">
            <v>8</v>
          </cell>
          <cell r="I140">
            <v>6</v>
          </cell>
          <cell r="J140">
            <v>12</v>
          </cell>
          <cell r="K140">
            <v>6</v>
          </cell>
          <cell r="L140">
            <v>19</v>
          </cell>
          <cell r="M140">
            <v>61</v>
          </cell>
          <cell r="N140">
            <v>20</v>
          </cell>
          <cell r="O140">
            <v>72</v>
          </cell>
          <cell r="P140">
            <v>31</v>
          </cell>
          <cell r="Q140">
            <v>45</v>
          </cell>
          <cell r="R140">
            <v>5</v>
          </cell>
          <cell r="S140">
            <v>30</v>
          </cell>
          <cell r="T140">
            <v>315</v>
          </cell>
        </row>
        <row r="141">
          <cell r="G141" t="str">
            <v>105318-CES. RURAL EL PALQUI</v>
          </cell>
          <cell r="H141">
            <v>22</v>
          </cell>
          <cell r="I141">
            <v>19</v>
          </cell>
          <cell r="J141">
            <v>11</v>
          </cell>
          <cell r="K141">
            <v>76</v>
          </cell>
          <cell r="L141">
            <v>31</v>
          </cell>
          <cell r="M141">
            <v>267</v>
          </cell>
          <cell r="N141">
            <v>84</v>
          </cell>
          <cell r="O141">
            <v>55</v>
          </cell>
          <cell r="P141">
            <v>41</v>
          </cell>
          <cell r="Q141">
            <v>65</v>
          </cell>
          <cell r="R141">
            <v>103</v>
          </cell>
          <cell r="S141">
            <v>74</v>
          </cell>
          <cell r="T141">
            <v>848</v>
          </cell>
        </row>
        <row r="142">
          <cell r="G142" t="str">
            <v>105425-P.S.R. CHILECITO</v>
          </cell>
          <cell r="H142"/>
          <cell r="I142">
            <v>0</v>
          </cell>
          <cell r="J142">
            <v>2</v>
          </cell>
          <cell r="K142">
            <v>32</v>
          </cell>
          <cell r="L142">
            <v>3</v>
          </cell>
          <cell r="M142">
            <v>1</v>
          </cell>
          <cell r="N142">
            <v>3</v>
          </cell>
          <cell r="O142">
            <v>0</v>
          </cell>
          <cell r="P142">
            <v>0</v>
          </cell>
          <cell r="Q142">
            <v>0</v>
          </cell>
          <cell r="R142">
            <v>5</v>
          </cell>
          <cell r="S142">
            <v>0</v>
          </cell>
          <cell r="T142">
            <v>46</v>
          </cell>
        </row>
        <row r="143">
          <cell r="G143" t="str">
            <v>105427-P.S.R. HACIENDA VALDIVIA</v>
          </cell>
          <cell r="H143">
            <v>9</v>
          </cell>
          <cell r="I143">
            <v>7</v>
          </cell>
          <cell r="J143">
            <v>8</v>
          </cell>
          <cell r="K143">
            <v>9</v>
          </cell>
          <cell r="L143">
            <v>3</v>
          </cell>
          <cell r="M143">
            <v>4</v>
          </cell>
          <cell r="N143">
            <v>7</v>
          </cell>
          <cell r="O143">
            <v>6</v>
          </cell>
          <cell r="P143">
            <v>5</v>
          </cell>
          <cell r="Q143">
            <v>7</v>
          </cell>
          <cell r="R143">
            <v>4</v>
          </cell>
          <cell r="S143">
            <v>2</v>
          </cell>
          <cell r="T143">
            <v>71</v>
          </cell>
        </row>
        <row r="144">
          <cell r="G144" t="str">
            <v>105428-P.S.R. HUATULAME</v>
          </cell>
          <cell r="H144">
            <v>0</v>
          </cell>
          <cell r="I144">
            <v>8</v>
          </cell>
          <cell r="J144">
            <v>3</v>
          </cell>
          <cell r="K144">
            <v>3</v>
          </cell>
          <cell r="L144">
            <v>6</v>
          </cell>
          <cell r="M144">
            <v>7</v>
          </cell>
          <cell r="N144">
            <v>2</v>
          </cell>
          <cell r="O144">
            <v>2</v>
          </cell>
          <cell r="P144">
            <v>3</v>
          </cell>
          <cell r="Q144">
            <v>1</v>
          </cell>
          <cell r="R144">
            <v>1</v>
          </cell>
          <cell r="S144">
            <v>11</v>
          </cell>
          <cell r="T144">
            <v>47</v>
          </cell>
        </row>
        <row r="145">
          <cell r="G145" t="str">
            <v>105430-P.S.R. MIALQUI</v>
          </cell>
          <cell r="H145"/>
          <cell r="I145"/>
          <cell r="J145">
            <v>0</v>
          </cell>
          <cell r="K145">
            <v>10</v>
          </cell>
          <cell r="L145">
            <v>4</v>
          </cell>
          <cell r="M145">
            <v>17</v>
          </cell>
          <cell r="N145">
            <v>0</v>
          </cell>
          <cell r="O145">
            <v>2</v>
          </cell>
          <cell r="P145">
            <v>0</v>
          </cell>
          <cell r="Q145">
            <v>5</v>
          </cell>
          <cell r="R145"/>
          <cell r="S145"/>
          <cell r="T145">
            <v>38</v>
          </cell>
        </row>
        <row r="146">
          <cell r="G146" t="str">
            <v>105431-P.S.R. PEDREGAL</v>
          </cell>
          <cell r="H146">
            <v>4</v>
          </cell>
          <cell r="I146">
            <v>4</v>
          </cell>
          <cell r="J146">
            <v>3</v>
          </cell>
          <cell r="K146">
            <v>9</v>
          </cell>
          <cell r="L146">
            <v>3</v>
          </cell>
          <cell r="M146">
            <v>8</v>
          </cell>
          <cell r="N146">
            <v>15</v>
          </cell>
          <cell r="O146">
            <v>8</v>
          </cell>
          <cell r="P146">
            <v>15</v>
          </cell>
          <cell r="Q146">
            <v>3</v>
          </cell>
          <cell r="R146">
            <v>0</v>
          </cell>
          <cell r="S146">
            <v>10</v>
          </cell>
          <cell r="T146">
            <v>82</v>
          </cell>
        </row>
        <row r="147">
          <cell r="G147" t="str">
            <v>105432-P.S.R. RAPEL</v>
          </cell>
          <cell r="H147">
            <v>9</v>
          </cell>
          <cell r="I147"/>
          <cell r="J147">
            <v>12</v>
          </cell>
          <cell r="K147">
            <v>16</v>
          </cell>
          <cell r="L147">
            <v>14</v>
          </cell>
          <cell r="M147">
            <v>24</v>
          </cell>
          <cell r="N147">
            <v>10</v>
          </cell>
          <cell r="O147">
            <v>26</v>
          </cell>
          <cell r="P147">
            <v>3</v>
          </cell>
          <cell r="Q147">
            <v>19</v>
          </cell>
          <cell r="R147">
            <v>7</v>
          </cell>
          <cell r="S147">
            <v>8</v>
          </cell>
          <cell r="T147">
            <v>148</v>
          </cell>
        </row>
        <row r="148">
          <cell r="G148" t="str">
            <v>105435-P.S.R. TULAHUEN</v>
          </cell>
          <cell r="H148">
            <v>1</v>
          </cell>
          <cell r="I148">
            <v>3</v>
          </cell>
          <cell r="J148">
            <v>5</v>
          </cell>
          <cell r="K148">
            <v>1</v>
          </cell>
          <cell r="L148">
            <v>0</v>
          </cell>
          <cell r="M148">
            <v>0</v>
          </cell>
          <cell r="N148">
            <v>11</v>
          </cell>
          <cell r="O148">
            <v>29</v>
          </cell>
          <cell r="P148">
            <v>54</v>
          </cell>
          <cell r="Q148">
            <v>12</v>
          </cell>
          <cell r="R148">
            <v>1</v>
          </cell>
          <cell r="S148">
            <v>10</v>
          </cell>
          <cell r="T148">
            <v>127</v>
          </cell>
        </row>
        <row r="149">
          <cell r="G149" t="str">
            <v>105436-P.S.R. EL MAITEN</v>
          </cell>
          <cell r="H149">
            <v>1</v>
          </cell>
          <cell r="I149">
            <v>2</v>
          </cell>
          <cell r="J149">
            <v>1</v>
          </cell>
          <cell r="K149">
            <v>6</v>
          </cell>
          <cell r="L149">
            <v>5</v>
          </cell>
          <cell r="M149">
            <v>2</v>
          </cell>
          <cell r="N149">
            <v>4</v>
          </cell>
          <cell r="O149">
            <v>5</v>
          </cell>
          <cell r="P149">
            <v>11</v>
          </cell>
          <cell r="Q149">
            <v>0</v>
          </cell>
          <cell r="R149">
            <v>0</v>
          </cell>
          <cell r="S149">
            <v>2</v>
          </cell>
          <cell r="T149">
            <v>39</v>
          </cell>
        </row>
        <row r="150">
          <cell r="G150" t="str">
            <v>105489-P.S.R. RAMADAS DE TULAHUEN</v>
          </cell>
          <cell r="H150">
            <v>2</v>
          </cell>
          <cell r="I150">
            <v>2</v>
          </cell>
          <cell r="J150"/>
          <cell r="K150">
            <v>1</v>
          </cell>
          <cell r="L150">
            <v>2</v>
          </cell>
          <cell r="M150"/>
          <cell r="N150"/>
          <cell r="O150">
            <v>3</v>
          </cell>
          <cell r="P150">
            <v>5</v>
          </cell>
          <cell r="Q150">
            <v>2</v>
          </cell>
          <cell r="R150"/>
          <cell r="S150">
            <v>11</v>
          </cell>
          <cell r="T150">
            <v>28</v>
          </cell>
        </row>
        <row r="151">
          <cell r="G151" t="str">
            <v>04304-PUNITAQUI</v>
          </cell>
          <cell r="H151">
            <v>6</v>
          </cell>
          <cell r="I151">
            <v>2</v>
          </cell>
          <cell r="J151">
            <v>37</v>
          </cell>
          <cell r="K151">
            <v>223</v>
          </cell>
          <cell r="L151">
            <v>57</v>
          </cell>
          <cell r="M151">
            <v>26</v>
          </cell>
          <cell r="N151">
            <v>117</v>
          </cell>
          <cell r="O151">
            <v>59</v>
          </cell>
          <cell r="P151">
            <v>176</v>
          </cell>
          <cell r="Q151">
            <v>30</v>
          </cell>
          <cell r="R151">
            <v>16</v>
          </cell>
          <cell r="S151">
            <v>181</v>
          </cell>
          <cell r="T151">
            <v>930</v>
          </cell>
        </row>
        <row r="152">
          <cell r="G152" t="str">
            <v>105308-CES. RURAL PUNITAQUI</v>
          </cell>
          <cell r="H152">
            <v>6</v>
          </cell>
          <cell r="I152">
            <v>2</v>
          </cell>
          <cell r="J152">
            <v>30</v>
          </cell>
          <cell r="K152">
            <v>223</v>
          </cell>
          <cell r="L152">
            <v>57</v>
          </cell>
          <cell r="M152">
            <v>25</v>
          </cell>
          <cell r="N152">
            <v>117</v>
          </cell>
          <cell r="O152">
            <v>56</v>
          </cell>
          <cell r="P152">
            <v>176</v>
          </cell>
          <cell r="Q152">
            <v>30</v>
          </cell>
          <cell r="R152">
            <v>16</v>
          </cell>
          <cell r="S152">
            <v>181</v>
          </cell>
          <cell r="T152">
            <v>919</v>
          </cell>
        </row>
        <row r="153">
          <cell r="G153" t="str">
            <v>105440-P.S.R. DIVISADERO</v>
          </cell>
          <cell r="H153"/>
          <cell r="I153">
            <v>0</v>
          </cell>
          <cell r="J153">
            <v>7</v>
          </cell>
          <cell r="K153"/>
          <cell r="L153">
            <v>0</v>
          </cell>
          <cell r="M153">
            <v>1</v>
          </cell>
          <cell r="N153">
            <v>0</v>
          </cell>
          <cell r="O153">
            <v>2</v>
          </cell>
          <cell r="P153"/>
          <cell r="Q153"/>
          <cell r="R153"/>
          <cell r="S153">
            <v>0</v>
          </cell>
          <cell r="T153">
            <v>10</v>
          </cell>
        </row>
        <row r="154">
          <cell r="G154" t="str">
            <v>105442-P.S.R. SAN PEDRO DE QUILES</v>
          </cell>
          <cell r="H154">
            <v>0</v>
          </cell>
          <cell r="I154">
            <v>0</v>
          </cell>
          <cell r="J154">
            <v>0</v>
          </cell>
          <cell r="K154"/>
          <cell r="L154">
            <v>0</v>
          </cell>
          <cell r="M154"/>
          <cell r="N154"/>
          <cell r="O154"/>
          <cell r="P154"/>
          <cell r="Q154">
            <v>0</v>
          </cell>
          <cell r="R154"/>
          <cell r="S154">
            <v>0</v>
          </cell>
          <cell r="T154">
            <v>0</v>
          </cell>
        </row>
        <row r="155">
          <cell r="G155" t="str">
            <v xml:space="preserve">105508-P.S.R. EL PARRAL DE QUILES  </v>
          </cell>
          <cell r="H155">
            <v>0</v>
          </cell>
          <cell r="I155"/>
          <cell r="J155"/>
          <cell r="K155">
            <v>0</v>
          </cell>
          <cell r="L155">
            <v>0</v>
          </cell>
          <cell r="M155"/>
          <cell r="N155"/>
          <cell r="O155">
            <v>1</v>
          </cell>
          <cell r="P155"/>
          <cell r="Q155"/>
          <cell r="R155"/>
          <cell r="S155">
            <v>0</v>
          </cell>
          <cell r="T155">
            <v>1</v>
          </cell>
        </row>
        <row r="156">
          <cell r="G156" t="str">
            <v>04305-RIO HURTADO</v>
          </cell>
          <cell r="H156">
            <v>22</v>
          </cell>
          <cell r="I156">
            <v>35</v>
          </cell>
          <cell r="J156">
            <v>56</v>
          </cell>
          <cell r="K156">
            <v>68</v>
          </cell>
          <cell r="L156">
            <v>72</v>
          </cell>
          <cell r="M156">
            <v>63</v>
          </cell>
          <cell r="N156">
            <v>61</v>
          </cell>
          <cell r="O156">
            <v>44</v>
          </cell>
          <cell r="P156">
            <v>21</v>
          </cell>
          <cell r="Q156">
            <v>17</v>
          </cell>
          <cell r="R156">
            <v>0</v>
          </cell>
          <cell r="S156">
            <v>1</v>
          </cell>
          <cell r="T156">
            <v>460</v>
          </cell>
        </row>
        <row r="157">
          <cell r="G157" t="str">
            <v>105310-CES. RURAL PICHASCA</v>
          </cell>
          <cell r="H157">
            <v>4</v>
          </cell>
          <cell r="I157">
            <v>12</v>
          </cell>
          <cell r="J157">
            <v>24</v>
          </cell>
          <cell r="K157">
            <v>19</v>
          </cell>
          <cell r="L157">
            <v>25</v>
          </cell>
          <cell r="M157">
            <v>18</v>
          </cell>
          <cell r="N157">
            <v>17</v>
          </cell>
          <cell r="O157">
            <v>13</v>
          </cell>
          <cell r="P157">
            <v>5</v>
          </cell>
          <cell r="Q157">
            <v>6</v>
          </cell>
          <cell r="R157">
            <v>0</v>
          </cell>
          <cell r="S157">
            <v>1</v>
          </cell>
          <cell r="T157">
            <v>144</v>
          </cell>
        </row>
        <row r="158">
          <cell r="G158" t="str">
            <v>105409-P.S.R. EL CHAÑAR</v>
          </cell>
          <cell r="H158">
            <v>3</v>
          </cell>
          <cell r="I158">
            <v>1</v>
          </cell>
          <cell r="J158">
            <v>1</v>
          </cell>
          <cell r="K158">
            <v>2</v>
          </cell>
          <cell r="L158">
            <v>8</v>
          </cell>
          <cell r="M158">
            <v>4</v>
          </cell>
          <cell r="N158"/>
          <cell r="O158">
            <v>3</v>
          </cell>
          <cell r="P158">
            <v>4</v>
          </cell>
          <cell r="Q158">
            <v>0</v>
          </cell>
          <cell r="R158"/>
          <cell r="S158"/>
          <cell r="T158">
            <v>26</v>
          </cell>
        </row>
        <row r="159">
          <cell r="G159" t="str">
            <v>105410-P.S.R. HURTADO</v>
          </cell>
          <cell r="H159">
            <v>2</v>
          </cell>
          <cell r="I159">
            <v>6</v>
          </cell>
          <cell r="J159">
            <v>9</v>
          </cell>
          <cell r="K159">
            <v>7</v>
          </cell>
          <cell r="L159">
            <v>9</v>
          </cell>
          <cell r="M159">
            <v>4</v>
          </cell>
          <cell r="N159">
            <v>8</v>
          </cell>
          <cell r="O159">
            <v>4</v>
          </cell>
          <cell r="P159">
            <v>1</v>
          </cell>
          <cell r="Q159">
            <v>2</v>
          </cell>
          <cell r="R159"/>
          <cell r="S159"/>
          <cell r="T159">
            <v>52</v>
          </cell>
        </row>
        <row r="160">
          <cell r="G160" t="str">
            <v>105411-P.S.R. LAS BREAS</v>
          </cell>
          <cell r="H160">
            <v>0</v>
          </cell>
          <cell r="I160">
            <v>4</v>
          </cell>
          <cell r="J160">
            <v>5</v>
          </cell>
          <cell r="K160">
            <v>2</v>
          </cell>
          <cell r="L160">
            <v>7</v>
          </cell>
          <cell r="M160">
            <v>12</v>
          </cell>
          <cell r="N160">
            <v>2</v>
          </cell>
          <cell r="O160">
            <v>4</v>
          </cell>
          <cell r="P160">
            <v>5</v>
          </cell>
          <cell r="Q160"/>
          <cell r="R160"/>
          <cell r="S160"/>
          <cell r="T160">
            <v>41</v>
          </cell>
        </row>
        <row r="161">
          <cell r="G161" t="str">
            <v>105413-P.S.R. SAMO ALTO</v>
          </cell>
          <cell r="H161">
            <v>0</v>
          </cell>
          <cell r="I161"/>
          <cell r="J161">
            <v>15</v>
          </cell>
          <cell r="K161">
            <v>23</v>
          </cell>
          <cell r="L161">
            <v>6</v>
          </cell>
          <cell r="M161">
            <v>6</v>
          </cell>
          <cell r="N161">
            <v>10</v>
          </cell>
          <cell r="O161">
            <v>9</v>
          </cell>
          <cell r="P161">
            <v>0</v>
          </cell>
          <cell r="Q161">
            <v>0</v>
          </cell>
          <cell r="R161"/>
          <cell r="S161"/>
          <cell r="T161">
            <v>69</v>
          </cell>
        </row>
        <row r="162">
          <cell r="G162" t="str">
            <v>105414-P.S.R. SERON</v>
          </cell>
          <cell r="H162">
            <v>13</v>
          </cell>
          <cell r="I162">
            <v>6</v>
          </cell>
          <cell r="J162">
            <v>2</v>
          </cell>
          <cell r="K162">
            <v>15</v>
          </cell>
          <cell r="L162">
            <v>1</v>
          </cell>
          <cell r="M162">
            <v>11</v>
          </cell>
          <cell r="N162">
            <v>19</v>
          </cell>
          <cell r="O162">
            <v>6</v>
          </cell>
          <cell r="P162">
            <v>6</v>
          </cell>
          <cell r="Q162">
            <v>6</v>
          </cell>
          <cell r="R162"/>
          <cell r="S162"/>
          <cell r="T162">
            <v>85</v>
          </cell>
        </row>
        <row r="163">
          <cell r="G163" t="str">
            <v>105503-P.S.R. TABAQUEROS</v>
          </cell>
          <cell r="H163"/>
          <cell r="I163">
            <v>6</v>
          </cell>
          <cell r="J163">
            <v>0</v>
          </cell>
          <cell r="K163">
            <v>0</v>
          </cell>
          <cell r="L163">
            <v>16</v>
          </cell>
          <cell r="M163">
            <v>8</v>
          </cell>
          <cell r="N163">
            <v>5</v>
          </cell>
          <cell r="O163">
            <v>5</v>
          </cell>
          <cell r="P163">
            <v>0</v>
          </cell>
          <cell r="Q163">
            <v>3</v>
          </cell>
          <cell r="R163"/>
          <cell r="S163">
            <v>0</v>
          </cell>
          <cell r="T163">
            <v>43</v>
          </cell>
        </row>
        <row r="164">
          <cell r="G164" t="str">
            <v>Total general</v>
          </cell>
          <cell r="H164">
            <v>3338</v>
          </cell>
          <cell r="I164">
            <v>4260</v>
          </cell>
          <cell r="J164">
            <v>5926</v>
          </cell>
          <cell r="K164">
            <v>6788</v>
          </cell>
          <cell r="L164">
            <v>7013</v>
          </cell>
          <cell r="M164">
            <v>5971</v>
          </cell>
          <cell r="N164">
            <v>6082</v>
          </cell>
          <cell r="O164">
            <v>7153</v>
          </cell>
          <cell r="P164">
            <v>6636</v>
          </cell>
          <cell r="Q164">
            <v>5874</v>
          </cell>
          <cell r="R164">
            <v>2391</v>
          </cell>
          <cell r="S164">
            <v>4099</v>
          </cell>
          <cell r="T164">
            <v>65531</v>
          </cell>
        </row>
      </sheetData>
      <sheetData sheetId="5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11138</v>
          </cell>
          <cell r="I5">
            <v>11388</v>
          </cell>
          <cell r="J5">
            <v>22526</v>
          </cell>
        </row>
        <row r="6">
          <cell r="G6" t="str">
            <v>105100-HOSPITAL LA SERENA</v>
          </cell>
          <cell r="H6">
            <v>40</v>
          </cell>
          <cell r="I6">
            <v>13</v>
          </cell>
          <cell r="J6">
            <v>53</v>
          </cell>
        </row>
        <row r="7">
          <cell r="G7" t="str">
            <v>105300-CES. CARDENAL CARO</v>
          </cell>
          <cell r="H7">
            <v>1825</v>
          </cell>
          <cell r="I7">
            <v>1829</v>
          </cell>
          <cell r="J7">
            <v>3654</v>
          </cell>
        </row>
        <row r="8">
          <cell r="G8" t="str">
            <v>105301-CES. LAS COMPAÑIAS</v>
          </cell>
          <cell r="H8">
            <v>1286</v>
          </cell>
          <cell r="I8">
            <v>1288</v>
          </cell>
          <cell r="J8">
            <v>2574</v>
          </cell>
        </row>
        <row r="9">
          <cell r="G9" t="str">
            <v>105302-CES. PEDRO AGUIRRE C.</v>
          </cell>
          <cell r="H9">
            <v>2044</v>
          </cell>
          <cell r="I9">
            <v>1918</v>
          </cell>
          <cell r="J9">
            <v>3962</v>
          </cell>
        </row>
        <row r="10">
          <cell r="G10" t="str">
            <v>105313-CES. SCHAFFHAUSER</v>
          </cell>
          <cell r="H10">
            <v>1717</v>
          </cell>
          <cell r="I10">
            <v>1965</v>
          </cell>
          <cell r="J10">
            <v>3682</v>
          </cell>
        </row>
        <row r="11">
          <cell r="G11" t="str">
            <v>105319-CES. CARDENAL R.S.H.</v>
          </cell>
          <cell r="H11">
            <v>1520</v>
          </cell>
          <cell r="I11">
            <v>1594</v>
          </cell>
          <cell r="J11">
            <v>3114</v>
          </cell>
        </row>
        <row r="12">
          <cell r="G12" t="str">
            <v>105325-CESFAM JUAN PABLO II</v>
          </cell>
          <cell r="H12">
            <v>1474</v>
          </cell>
          <cell r="I12">
            <v>1518</v>
          </cell>
          <cell r="J12">
            <v>2992</v>
          </cell>
        </row>
        <row r="13">
          <cell r="G13" t="str">
            <v xml:space="preserve">105400-P.S.R. ALGARROBITO            </v>
          </cell>
          <cell r="H13">
            <v>411</v>
          </cell>
          <cell r="I13">
            <v>380</v>
          </cell>
          <cell r="J13">
            <v>791</v>
          </cell>
        </row>
        <row r="14">
          <cell r="G14" t="str">
            <v>105401-P.S.R. LAS ROJAS</v>
          </cell>
          <cell r="H14">
            <v>66</v>
          </cell>
          <cell r="I14">
            <v>56</v>
          </cell>
          <cell r="J14">
            <v>122</v>
          </cell>
        </row>
        <row r="15">
          <cell r="G15" t="str">
            <v>105402-P.S.R. EL ROMERO</v>
          </cell>
          <cell r="H15">
            <v>74</v>
          </cell>
          <cell r="I15">
            <v>49</v>
          </cell>
          <cell r="J15">
            <v>123</v>
          </cell>
        </row>
        <row r="16">
          <cell r="G16" t="str">
            <v>105499-P.S.R. LAMBERT</v>
          </cell>
          <cell r="H16">
            <v>59</v>
          </cell>
          <cell r="I16">
            <v>55</v>
          </cell>
          <cell r="J16">
            <v>114</v>
          </cell>
        </row>
        <row r="17">
          <cell r="G17" t="str">
            <v>105700-CECOF VILLA EL INDIO</v>
          </cell>
          <cell r="H17">
            <v>185</v>
          </cell>
          <cell r="I17">
            <v>229</v>
          </cell>
          <cell r="J17">
            <v>414</v>
          </cell>
        </row>
        <row r="18">
          <cell r="G18" t="str">
            <v>105701-CECOF VILLA ALEMANIA</v>
          </cell>
          <cell r="H18">
            <v>106</v>
          </cell>
          <cell r="I18">
            <v>90</v>
          </cell>
          <cell r="J18">
            <v>196</v>
          </cell>
        </row>
        <row r="19">
          <cell r="G19" t="str">
            <v>105702-CECOF VILLA LAMBERT</v>
          </cell>
          <cell r="H19">
            <v>198</v>
          </cell>
          <cell r="I19">
            <v>253</v>
          </cell>
          <cell r="J19">
            <v>451</v>
          </cell>
        </row>
        <row r="20">
          <cell r="G20" t="str">
            <v>200402-CECOF ARCOS DE PINAMAR</v>
          </cell>
          <cell r="H20">
            <v>133</v>
          </cell>
          <cell r="I20">
            <v>151</v>
          </cell>
          <cell r="J20">
            <v>284</v>
          </cell>
        </row>
        <row r="21">
          <cell r="G21" t="str">
            <v>04102-COQUIMBO</v>
          </cell>
          <cell r="H21">
            <v>11818</v>
          </cell>
          <cell r="I21">
            <v>11953</v>
          </cell>
          <cell r="J21">
            <v>23771</v>
          </cell>
        </row>
        <row r="22">
          <cell r="G22" t="str">
            <v>105101-HOSPITAL COQUIMBO</v>
          </cell>
          <cell r="H22"/>
          <cell r="I22">
            <v>346</v>
          </cell>
          <cell r="J22">
            <v>346</v>
          </cell>
        </row>
        <row r="23">
          <cell r="G23" t="str">
            <v>105303-CES. SAN JUAN</v>
          </cell>
          <cell r="H23">
            <v>1833</v>
          </cell>
          <cell r="I23">
            <v>1671</v>
          </cell>
          <cell r="J23">
            <v>3504</v>
          </cell>
        </row>
        <row r="24">
          <cell r="G24" t="str">
            <v>105304-CES. SANTA CECILIA</v>
          </cell>
          <cell r="H24">
            <v>1610</v>
          </cell>
          <cell r="I24">
            <v>1663</v>
          </cell>
          <cell r="J24">
            <v>3273</v>
          </cell>
        </row>
        <row r="25">
          <cell r="G25" t="str">
            <v>105305-CES. TIERRAS BLANCAS</v>
          </cell>
          <cell r="H25">
            <v>3871</v>
          </cell>
          <cell r="I25">
            <v>3774</v>
          </cell>
          <cell r="J25">
            <v>7645</v>
          </cell>
        </row>
        <row r="26">
          <cell r="G26" t="str">
            <v>105321-CES. RURAL  TONGOY</v>
          </cell>
          <cell r="H26">
            <v>447</v>
          </cell>
          <cell r="I26">
            <v>313</v>
          </cell>
          <cell r="J26">
            <v>760</v>
          </cell>
        </row>
        <row r="27">
          <cell r="G27" t="str">
            <v>105323-CES. DR. SERGIO AGUILAR</v>
          </cell>
          <cell r="H27">
            <v>1990</v>
          </cell>
          <cell r="I27">
            <v>1926</v>
          </cell>
          <cell r="J27">
            <v>3916</v>
          </cell>
        </row>
        <row r="28">
          <cell r="G28" t="str">
            <v xml:space="preserve">105404-P.S.R. EL TANGUE                         </v>
          </cell>
          <cell r="H28">
            <v>15</v>
          </cell>
          <cell r="I28">
            <v>15</v>
          </cell>
          <cell r="J28">
            <v>30</v>
          </cell>
        </row>
        <row r="29">
          <cell r="G29" t="str">
            <v>105405-P.S.R. GUANAQUEROS</v>
          </cell>
          <cell r="H29">
            <v>189</v>
          </cell>
          <cell r="I29">
            <v>87</v>
          </cell>
          <cell r="J29">
            <v>276</v>
          </cell>
        </row>
        <row r="30">
          <cell r="G30" t="str">
            <v>105407-P.S.R. TAMBILLOS</v>
          </cell>
          <cell r="H30">
            <v>42</v>
          </cell>
          <cell r="I30">
            <v>51</v>
          </cell>
          <cell r="J30">
            <v>93</v>
          </cell>
        </row>
        <row r="31">
          <cell r="G31" t="str">
            <v>105705-CECOF EL ALBA</v>
          </cell>
          <cell r="H31">
            <v>319</v>
          </cell>
          <cell r="I31">
            <v>523</v>
          </cell>
          <cell r="J31">
            <v>842</v>
          </cell>
        </row>
        <row r="32">
          <cell r="G32" t="str">
            <v>200273-CECOF PUNTA MIRA</v>
          </cell>
          <cell r="H32">
            <v>270</v>
          </cell>
          <cell r="I32">
            <v>226</v>
          </cell>
          <cell r="J32">
            <v>496</v>
          </cell>
        </row>
        <row r="33">
          <cell r="G33" t="str">
            <v>200494-CESFAM EL SAUCE</v>
          </cell>
          <cell r="H33">
            <v>555</v>
          </cell>
          <cell r="I33">
            <v>618</v>
          </cell>
          <cell r="J33">
            <v>1173</v>
          </cell>
        </row>
        <row r="34">
          <cell r="G34" t="str">
            <v>200499-CESFAM PAN DE AZÚCAR</v>
          </cell>
          <cell r="H34">
            <v>677</v>
          </cell>
          <cell r="I34">
            <v>740</v>
          </cell>
          <cell r="J34">
            <v>1417</v>
          </cell>
        </row>
        <row r="35">
          <cell r="G35" t="str">
            <v>04103-ANDACOLLO</v>
          </cell>
          <cell r="H35">
            <v>767</v>
          </cell>
          <cell r="I35">
            <v>739</v>
          </cell>
          <cell r="J35">
            <v>1506</v>
          </cell>
        </row>
        <row r="36">
          <cell r="G36" t="str">
            <v>105106-HOSPITAL ANDACOLLO</v>
          </cell>
          <cell r="H36">
            <v>767</v>
          </cell>
          <cell r="I36">
            <v>739</v>
          </cell>
          <cell r="J36">
            <v>1506</v>
          </cell>
        </row>
        <row r="37">
          <cell r="G37" t="str">
            <v>04104-LA HIGUERA</v>
          </cell>
          <cell r="H37">
            <v>381</v>
          </cell>
          <cell r="I37">
            <v>381</v>
          </cell>
          <cell r="J37">
            <v>762</v>
          </cell>
        </row>
        <row r="38">
          <cell r="G38" t="str">
            <v>105314-CES. LA HIGUERA</v>
          </cell>
          <cell r="H38">
            <v>123</v>
          </cell>
          <cell r="I38">
            <v>128</v>
          </cell>
          <cell r="J38">
            <v>251</v>
          </cell>
        </row>
        <row r="39">
          <cell r="G39" t="str">
            <v xml:space="preserve">105500-P.S.R. CALETA HORNOS        </v>
          </cell>
          <cell r="H39">
            <v>106</v>
          </cell>
          <cell r="I39">
            <v>109</v>
          </cell>
          <cell r="J39">
            <v>215</v>
          </cell>
        </row>
        <row r="40">
          <cell r="G40" t="str">
            <v>105505-P.S.R. LOS CHOROS</v>
          </cell>
          <cell r="H40">
            <v>72</v>
          </cell>
          <cell r="I40">
            <v>71</v>
          </cell>
          <cell r="J40">
            <v>143</v>
          </cell>
        </row>
        <row r="41">
          <cell r="G41" t="str">
            <v>105506-P.S.R. EL TRAPICHE</v>
          </cell>
          <cell r="H41">
            <v>80</v>
          </cell>
          <cell r="I41">
            <v>73</v>
          </cell>
          <cell r="J41">
            <v>153</v>
          </cell>
        </row>
        <row r="42">
          <cell r="G42" t="str">
            <v>04105-PAIHUANO</v>
          </cell>
          <cell r="H42">
            <v>450</v>
          </cell>
          <cell r="I42">
            <v>432</v>
          </cell>
          <cell r="J42">
            <v>882</v>
          </cell>
        </row>
        <row r="43">
          <cell r="G43" t="str">
            <v>105306-CES. PAIHUANO</v>
          </cell>
          <cell r="H43">
            <v>180</v>
          </cell>
          <cell r="I43">
            <v>198</v>
          </cell>
          <cell r="J43">
            <v>378</v>
          </cell>
        </row>
        <row r="44">
          <cell r="G44" t="str">
            <v>105475-P.S.R. HORCON</v>
          </cell>
          <cell r="H44">
            <v>82</v>
          </cell>
          <cell r="I44">
            <v>76</v>
          </cell>
          <cell r="J44">
            <v>158</v>
          </cell>
        </row>
        <row r="45">
          <cell r="G45" t="str">
            <v>105476-P.S.R. MONTE GRANDE</v>
          </cell>
          <cell r="H45">
            <v>70</v>
          </cell>
          <cell r="I45">
            <v>63</v>
          </cell>
          <cell r="J45">
            <v>133</v>
          </cell>
        </row>
        <row r="46">
          <cell r="G46" t="str">
            <v>105477-P.S.R. PISCO ELQUI</v>
          </cell>
          <cell r="H46">
            <v>118</v>
          </cell>
          <cell r="I46">
            <v>95</v>
          </cell>
          <cell r="J46">
            <v>213</v>
          </cell>
        </row>
        <row r="47">
          <cell r="G47" t="str">
            <v>04106-VICUÑA</v>
          </cell>
          <cell r="H47">
            <v>2015</v>
          </cell>
          <cell r="I47">
            <v>2015</v>
          </cell>
          <cell r="J47">
            <v>4030</v>
          </cell>
        </row>
        <row r="48">
          <cell r="G48" t="str">
            <v>105107-HOSPITAL VICUÑA</v>
          </cell>
          <cell r="H48">
            <v>1073</v>
          </cell>
          <cell r="I48">
            <v>1049</v>
          </cell>
          <cell r="J48">
            <v>2122</v>
          </cell>
        </row>
        <row r="49">
          <cell r="G49" t="str">
            <v>105467-P.S.R. DIAGUITAS</v>
          </cell>
          <cell r="H49">
            <v>141</v>
          </cell>
          <cell r="I49">
            <v>141</v>
          </cell>
          <cell r="J49">
            <v>282</v>
          </cell>
        </row>
        <row r="50">
          <cell r="G50" t="str">
            <v>105468-P.S.R. EL MOLLE</v>
          </cell>
          <cell r="H50">
            <v>64</v>
          </cell>
          <cell r="I50">
            <v>64</v>
          </cell>
          <cell r="J50">
            <v>128</v>
          </cell>
        </row>
        <row r="51">
          <cell r="G51" t="str">
            <v>105469-P.S.R. EL TAMBO</v>
          </cell>
          <cell r="H51">
            <v>137</v>
          </cell>
          <cell r="I51">
            <v>137</v>
          </cell>
          <cell r="J51">
            <v>274</v>
          </cell>
        </row>
        <row r="52">
          <cell r="G52" t="str">
            <v>105470-P.S.R. HUANTA</v>
          </cell>
          <cell r="H52">
            <v>13</v>
          </cell>
          <cell r="I52">
            <v>13</v>
          </cell>
          <cell r="J52">
            <v>26</v>
          </cell>
        </row>
        <row r="53">
          <cell r="G53" t="str">
            <v>105471-P.S.R. PERALILLO</v>
          </cell>
          <cell r="H53">
            <v>151</v>
          </cell>
          <cell r="I53">
            <v>151</v>
          </cell>
          <cell r="J53">
            <v>302</v>
          </cell>
        </row>
        <row r="54">
          <cell r="G54" t="str">
            <v>105472-P.S.R. RIVADAVIA</v>
          </cell>
          <cell r="H54">
            <v>99</v>
          </cell>
          <cell r="I54">
            <v>99</v>
          </cell>
          <cell r="J54">
            <v>198</v>
          </cell>
        </row>
        <row r="55">
          <cell r="G55" t="str">
            <v>105473-P.S.R. TALCUNA</v>
          </cell>
          <cell r="H55">
            <v>112</v>
          </cell>
          <cell r="I55">
            <v>112</v>
          </cell>
          <cell r="J55">
            <v>224</v>
          </cell>
        </row>
        <row r="56">
          <cell r="G56" t="str">
            <v>105474-P.S.R. CHAPILCA</v>
          </cell>
          <cell r="H56">
            <v>42</v>
          </cell>
          <cell r="I56">
            <v>42</v>
          </cell>
          <cell r="J56">
            <v>84</v>
          </cell>
        </row>
        <row r="57">
          <cell r="G57" t="str">
            <v>105509-P.S.R. GUALLIGUAICA</v>
          </cell>
          <cell r="H57">
            <v>46</v>
          </cell>
          <cell r="I57">
            <v>46</v>
          </cell>
          <cell r="J57">
            <v>92</v>
          </cell>
        </row>
        <row r="58">
          <cell r="G58" t="str">
            <v>200538-CESFAM SAN ISIDRO CALINGASTA</v>
          </cell>
          <cell r="H58">
            <v>137</v>
          </cell>
          <cell r="I58">
            <v>161</v>
          </cell>
          <cell r="J58">
            <v>298</v>
          </cell>
        </row>
        <row r="59">
          <cell r="G59" t="str">
            <v>04201-ILLAPEL</v>
          </cell>
          <cell r="H59">
            <v>2509</v>
          </cell>
          <cell r="I59">
            <v>2599</v>
          </cell>
          <cell r="J59">
            <v>5108</v>
          </cell>
        </row>
        <row r="60">
          <cell r="G60" t="str">
            <v>105326-CESFAM SAN RAFAEL</v>
          </cell>
          <cell r="H60">
            <v>793</v>
          </cell>
          <cell r="I60">
            <v>694</v>
          </cell>
          <cell r="J60">
            <v>1487</v>
          </cell>
        </row>
        <row r="61">
          <cell r="G61" t="str">
            <v xml:space="preserve">105443-P.S.R. CARCAMO                   </v>
          </cell>
          <cell r="H61">
            <v>94</v>
          </cell>
          <cell r="I61">
            <v>103</v>
          </cell>
          <cell r="J61">
            <v>197</v>
          </cell>
        </row>
        <row r="62">
          <cell r="G62" t="str">
            <v>105444-P.S.R. HUINTIL</v>
          </cell>
          <cell r="H62">
            <v>60</v>
          </cell>
          <cell r="I62">
            <v>64</v>
          </cell>
          <cell r="J62">
            <v>124</v>
          </cell>
        </row>
        <row r="63">
          <cell r="G63" t="str">
            <v>105445-P.S.R. LIMAHUIDA</v>
          </cell>
          <cell r="H63">
            <v>53</v>
          </cell>
          <cell r="I63">
            <v>54</v>
          </cell>
          <cell r="J63">
            <v>107</v>
          </cell>
        </row>
        <row r="64">
          <cell r="G64" t="str">
            <v>105446-P.S.R. MATANCILLA</v>
          </cell>
          <cell r="H64">
            <v>12</v>
          </cell>
          <cell r="I64">
            <v>12</v>
          </cell>
          <cell r="J64">
            <v>24</v>
          </cell>
        </row>
        <row r="65">
          <cell r="G65" t="str">
            <v>105447-P.S.R. PERALILLO</v>
          </cell>
          <cell r="H65">
            <v>44</v>
          </cell>
          <cell r="I65">
            <v>46</v>
          </cell>
          <cell r="J65">
            <v>90</v>
          </cell>
        </row>
        <row r="66">
          <cell r="G66" t="str">
            <v>105448-P.S.R. SANTA VIRGINIA</v>
          </cell>
          <cell r="H66">
            <v>73</v>
          </cell>
          <cell r="I66">
            <v>77</v>
          </cell>
          <cell r="J66">
            <v>150</v>
          </cell>
        </row>
        <row r="67">
          <cell r="G67" t="str">
            <v>105449-P.S.R. TUNGA NORTE</v>
          </cell>
          <cell r="H67">
            <v>22</v>
          </cell>
          <cell r="I67">
            <v>21</v>
          </cell>
          <cell r="J67">
            <v>43</v>
          </cell>
        </row>
        <row r="68">
          <cell r="G68" t="str">
            <v>105485-P.S.R. PLAN DE HORNOS</v>
          </cell>
          <cell r="H68">
            <v>81</v>
          </cell>
          <cell r="I68">
            <v>85</v>
          </cell>
          <cell r="J68">
            <v>166</v>
          </cell>
        </row>
        <row r="69">
          <cell r="G69" t="str">
            <v>105486-P.S.R. TUNGA SUR</v>
          </cell>
          <cell r="H69">
            <v>35</v>
          </cell>
          <cell r="I69">
            <v>35</v>
          </cell>
          <cell r="J69">
            <v>70</v>
          </cell>
        </row>
        <row r="70">
          <cell r="G70" t="str">
            <v>105487-P.S.R. CAÑAS UNO</v>
          </cell>
          <cell r="H70">
            <v>136</v>
          </cell>
          <cell r="I70">
            <v>139</v>
          </cell>
          <cell r="J70">
            <v>275</v>
          </cell>
        </row>
        <row r="71">
          <cell r="G71" t="str">
            <v>105496-P.S.R. PINTACURA SUR</v>
          </cell>
          <cell r="H71">
            <v>33</v>
          </cell>
          <cell r="I71">
            <v>30</v>
          </cell>
          <cell r="J71">
            <v>63</v>
          </cell>
        </row>
        <row r="72">
          <cell r="G72" t="str">
            <v>105504-P.S.R. SOCAVON</v>
          </cell>
          <cell r="H72">
            <v>40</v>
          </cell>
          <cell r="I72">
            <v>47</v>
          </cell>
          <cell r="J72">
            <v>87</v>
          </cell>
        </row>
        <row r="73">
          <cell r="G73" t="str">
            <v>200366-CESFAM URBANO II</v>
          </cell>
          <cell r="H73">
            <v>1033</v>
          </cell>
          <cell r="I73">
            <v>1192</v>
          </cell>
          <cell r="J73">
            <v>2225</v>
          </cell>
        </row>
        <row r="74">
          <cell r="G74" t="str">
            <v>04202-CANELA</v>
          </cell>
          <cell r="H74">
            <v>967</v>
          </cell>
          <cell r="I74">
            <v>913</v>
          </cell>
          <cell r="J74">
            <v>1880</v>
          </cell>
        </row>
        <row r="75">
          <cell r="G75" t="str">
            <v>105309-CES. RURAL CANELA</v>
          </cell>
          <cell r="H75">
            <v>530</v>
          </cell>
          <cell r="I75">
            <v>489</v>
          </cell>
          <cell r="J75">
            <v>1019</v>
          </cell>
        </row>
        <row r="76">
          <cell r="G76" t="str">
            <v xml:space="preserve">105450-P.S.R. MINCHA NORTE            </v>
          </cell>
          <cell r="H76">
            <v>158</v>
          </cell>
          <cell r="I76">
            <v>160</v>
          </cell>
          <cell r="J76">
            <v>318</v>
          </cell>
        </row>
        <row r="77">
          <cell r="G77" t="str">
            <v>105451-P.S.R. AGUA FRIA</v>
          </cell>
          <cell r="H77">
            <v>37</v>
          </cell>
          <cell r="I77">
            <v>35</v>
          </cell>
          <cell r="J77">
            <v>72</v>
          </cell>
        </row>
        <row r="78">
          <cell r="G78" t="str">
            <v>105482-P.S.R. CANELA ALTA</v>
          </cell>
          <cell r="H78">
            <v>86</v>
          </cell>
          <cell r="I78">
            <v>81</v>
          </cell>
          <cell r="J78">
            <v>167</v>
          </cell>
        </row>
        <row r="79">
          <cell r="G79" t="str">
            <v>105483-P.S.R. LOS RULOS</v>
          </cell>
          <cell r="H79">
            <v>27</v>
          </cell>
          <cell r="I79">
            <v>25</v>
          </cell>
          <cell r="J79">
            <v>52</v>
          </cell>
        </row>
        <row r="80">
          <cell r="G80" t="str">
            <v>105484-P.S.R. HUENTELAUQUEN</v>
          </cell>
          <cell r="H80">
            <v>73</v>
          </cell>
          <cell r="I80">
            <v>71</v>
          </cell>
          <cell r="J80">
            <v>144</v>
          </cell>
        </row>
        <row r="81">
          <cell r="G81" t="str">
            <v>105488-P.S.R. ESPIRITU SANTO</v>
          </cell>
          <cell r="H81">
            <v>14</v>
          </cell>
          <cell r="I81">
            <v>13</v>
          </cell>
          <cell r="J81">
            <v>27</v>
          </cell>
        </row>
        <row r="82">
          <cell r="G82" t="str">
            <v>105493-P.S.R. MINCHA SUR</v>
          </cell>
          <cell r="H82">
            <v>17</v>
          </cell>
          <cell r="I82">
            <v>15</v>
          </cell>
          <cell r="J82">
            <v>32</v>
          </cell>
        </row>
        <row r="83">
          <cell r="G83" t="str">
            <v>105497-P.S.R. JABONERIA</v>
          </cell>
          <cell r="H83">
            <v>16</v>
          </cell>
          <cell r="I83">
            <v>16</v>
          </cell>
          <cell r="J83">
            <v>32</v>
          </cell>
        </row>
        <row r="84">
          <cell r="G84" t="str">
            <v>105498-P.S.R. QUEBRADA DE LINARES</v>
          </cell>
          <cell r="H84">
            <v>9</v>
          </cell>
          <cell r="I84">
            <v>8</v>
          </cell>
          <cell r="J84">
            <v>17</v>
          </cell>
        </row>
        <row r="85">
          <cell r="G85" t="str">
            <v>04203-LOS VILOS</v>
          </cell>
          <cell r="H85">
            <v>1621</v>
          </cell>
          <cell r="I85">
            <v>1710</v>
          </cell>
          <cell r="J85">
            <v>3331</v>
          </cell>
        </row>
        <row r="86">
          <cell r="G86" t="str">
            <v>105108-HOSPITAL LOS VILOS</v>
          </cell>
          <cell r="H86">
            <v>1026</v>
          </cell>
          <cell r="I86">
            <v>1086</v>
          </cell>
          <cell r="J86">
            <v>2112</v>
          </cell>
        </row>
        <row r="87">
          <cell r="G87" t="str">
            <v xml:space="preserve">105478-P.S.R. CAIMANES                   </v>
          </cell>
          <cell r="H87">
            <v>142</v>
          </cell>
          <cell r="I87">
            <v>137</v>
          </cell>
          <cell r="J87">
            <v>279</v>
          </cell>
        </row>
        <row r="88">
          <cell r="G88" t="str">
            <v>105479-P.S.R. GUANGUALI</v>
          </cell>
          <cell r="H88">
            <v>84</v>
          </cell>
          <cell r="I88">
            <v>91</v>
          </cell>
          <cell r="J88">
            <v>175</v>
          </cell>
        </row>
        <row r="89">
          <cell r="G89" t="str">
            <v>105480-P.S.R. QUILIMARI</v>
          </cell>
          <cell r="H89">
            <v>251</v>
          </cell>
          <cell r="I89">
            <v>272</v>
          </cell>
          <cell r="J89">
            <v>523</v>
          </cell>
        </row>
        <row r="90">
          <cell r="G90" t="str">
            <v>105481-P.S.R. TILAMA</v>
          </cell>
          <cell r="H90">
            <v>42</v>
          </cell>
          <cell r="I90">
            <v>45</v>
          </cell>
          <cell r="J90">
            <v>87</v>
          </cell>
        </row>
        <row r="91">
          <cell r="G91" t="str">
            <v>105511-P.S.R. LOS CONDORES</v>
          </cell>
          <cell r="H91">
            <v>76</v>
          </cell>
          <cell r="I91">
            <v>79</v>
          </cell>
          <cell r="J91">
            <v>155</v>
          </cell>
        </row>
        <row r="92">
          <cell r="G92" t="str">
            <v>04204-SALAMANCA</v>
          </cell>
          <cell r="H92">
            <v>2252</v>
          </cell>
          <cell r="I92">
            <v>2222</v>
          </cell>
          <cell r="J92">
            <v>4474</v>
          </cell>
        </row>
        <row r="93">
          <cell r="G93" t="str">
            <v>105104-HOSPITAL SALAMANCA</v>
          </cell>
          <cell r="H93">
            <v>898</v>
          </cell>
          <cell r="I93">
            <v>870</v>
          </cell>
          <cell r="J93">
            <v>1768</v>
          </cell>
        </row>
        <row r="94">
          <cell r="G94" t="str">
            <v xml:space="preserve">105452-P.S.R. CUNCUMEN                 </v>
          </cell>
          <cell r="H94">
            <v>60</v>
          </cell>
          <cell r="I94">
            <v>63</v>
          </cell>
          <cell r="J94">
            <v>123</v>
          </cell>
        </row>
        <row r="95">
          <cell r="G95" t="str">
            <v>105453-P.S.R. TRANQUILLA</v>
          </cell>
          <cell r="H95">
            <v>245</v>
          </cell>
          <cell r="I95">
            <v>244</v>
          </cell>
          <cell r="J95">
            <v>489</v>
          </cell>
        </row>
        <row r="96">
          <cell r="G96" t="str">
            <v>105454-P.S.R. CUNLAGUA</v>
          </cell>
          <cell r="H96">
            <v>28</v>
          </cell>
          <cell r="I96">
            <v>27</v>
          </cell>
          <cell r="J96">
            <v>55</v>
          </cell>
        </row>
        <row r="97">
          <cell r="G97" t="str">
            <v>105455-P.S.R. CHILLEPIN</v>
          </cell>
          <cell r="H97">
            <v>118</v>
          </cell>
          <cell r="I97">
            <v>117</v>
          </cell>
          <cell r="J97">
            <v>235</v>
          </cell>
        </row>
        <row r="98">
          <cell r="G98" t="str">
            <v>105456-P.S.R. LLIMPO</v>
          </cell>
          <cell r="H98">
            <v>132</v>
          </cell>
          <cell r="I98">
            <v>130</v>
          </cell>
          <cell r="J98">
            <v>262</v>
          </cell>
        </row>
        <row r="99">
          <cell r="G99" t="str">
            <v>105457-P.S.R. SAN AGUSTIN</v>
          </cell>
          <cell r="H99">
            <v>65</v>
          </cell>
          <cell r="I99">
            <v>63</v>
          </cell>
          <cell r="J99">
            <v>128</v>
          </cell>
        </row>
        <row r="100">
          <cell r="G100" t="str">
            <v>105458-P.S.R. TAHUINCO</v>
          </cell>
          <cell r="H100">
            <v>205</v>
          </cell>
          <cell r="I100">
            <v>209</v>
          </cell>
          <cell r="J100">
            <v>414</v>
          </cell>
        </row>
        <row r="101">
          <cell r="G101" t="str">
            <v>105491-P.S.R. QUELEN BAJO</v>
          </cell>
          <cell r="H101">
            <v>278</v>
          </cell>
          <cell r="I101">
            <v>272</v>
          </cell>
          <cell r="J101">
            <v>550</v>
          </cell>
        </row>
        <row r="102">
          <cell r="G102" t="str">
            <v>105492-P.S.R. CAMISA</v>
          </cell>
          <cell r="H102">
            <v>71</v>
          </cell>
          <cell r="I102">
            <v>77</v>
          </cell>
          <cell r="J102">
            <v>148</v>
          </cell>
        </row>
        <row r="103">
          <cell r="G103" t="str">
            <v>105501-P.S.R. ARBOLEDA GRANDE</v>
          </cell>
          <cell r="H103">
            <v>152</v>
          </cell>
          <cell r="I103">
            <v>150</v>
          </cell>
          <cell r="J103">
            <v>302</v>
          </cell>
        </row>
        <row r="104">
          <cell r="G104" t="str">
            <v>04301-OVALLE</v>
          </cell>
          <cell r="H104">
            <v>7822</v>
          </cell>
          <cell r="I104">
            <v>7646</v>
          </cell>
          <cell r="J104">
            <v>15468</v>
          </cell>
        </row>
        <row r="105">
          <cell r="G105" t="str">
            <v>105102-HOSPITAL OVALLE</v>
          </cell>
          <cell r="H105">
            <v>55</v>
          </cell>
          <cell r="I105">
            <v>73</v>
          </cell>
          <cell r="J105">
            <v>128</v>
          </cell>
        </row>
        <row r="106">
          <cell r="G106" t="str">
            <v>105315-CES. RURAL C. DE TAMAYA</v>
          </cell>
          <cell r="H106">
            <v>672</v>
          </cell>
          <cell r="I106">
            <v>672</v>
          </cell>
          <cell r="J106">
            <v>1344</v>
          </cell>
        </row>
        <row r="107">
          <cell r="G107" t="str">
            <v>105317-CES. JORGE JORDAN D.</v>
          </cell>
          <cell r="H107">
            <v>1884</v>
          </cell>
          <cell r="I107">
            <v>1915</v>
          </cell>
          <cell r="J107">
            <v>3799</v>
          </cell>
        </row>
        <row r="108">
          <cell r="G108" t="str">
            <v>105322-CES. MARCOS MACUADA</v>
          </cell>
          <cell r="H108">
            <v>1529</v>
          </cell>
          <cell r="I108">
            <v>1357</v>
          </cell>
          <cell r="J108">
            <v>2886</v>
          </cell>
        </row>
        <row r="109">
          <cell r="G109" t="str">
            <v>105324-CES. SOTAQUI</v>
          </cell>
          <cell r="H109">
            <v>442</v>
          </cell>
          <cell r="I109">
            <v>409</v>
          </cell>
          <cell r="J109">
            <v>851</v>
          </cell>
        </row>
        <row r="110">
          <cell r="G110" t="str">
            <v>105415-P.S.R. BARRAZA</v>
          </cell>
          <cell r="H110">
            <v>143</v>
          </cell>
          <cell r="I110">
            <v>137</v>
          </cell>
          <cell r="J110">
            <v>280</v>
          </cell>
        </row>
        <row r="111">
          <cell r="G111" t="str">
            <v xml:space="preserve">105416-P.S.R. CAMARICO                  </v>
          </cell>
          <cell r="H111">
            <v>152</v>
          </cell>
          <cell r="I111">
            <v>150</v>
          </cell>
          <cell r="J111">
            <v>302</v>
          </cell>
        </row>
        <row r="112">
          <cell r="G112" t="str">
            <v>105417-P.S.R. ALCONES BAJOS</v>
          </cell>
          <cell r="H112">
            <v>92</v>
          </cell>
          <cell r="I112">
            <v>92</v>
          </cell>
          <cell r="J112">
            <v>184</v>
          </cell>
        </row>
        <row r="113">
          <cell r="G113" t="str">
            <v>105419-P.S.R. LAS SOSSAS</v>
          </cell>
          <cell r="H113">
            <v>47</v>
          </cell>
          <cell r="I113">
            <v>49</v>
          </cell>
          <cell r="J113">
            <v>96</v>
          </cell>
        </row>
        <row r="114">
          <cell r="G114" t="str">
            <v>105422-P.S.R. HORNILLOS</v>
          </cell>
          <cell r="H114">
            <v>37</v>
          </cell>
          <cell r="I114">
            <v>33</v>
          </cell>
          <cell r="J114">
            <v>70</v>
          </cell>
        </row>
        <row r="115">
          <cell r="G115" t="str">
            <v>105437-P.S.R. CHALINGA</v>
          </cell>
          <cell r="H115">
            <v>69</v>
          </cell>
          <cell r="I115">
            <v>70</v>
          </cell>
          <cell r="J115">
            <v>139</v>
          </cell>
        </row>
        <row r="116">
          <cell r="G116" t="str">
            <v>105439-P.S.R. CERRO BLANCO</v>
          </cell>
          <cell r="H116">
            <v>31</v>
          </cell>
          <cell r="I116">
            <v>31</v>
          </cell>
          <cell r="J116">
            <v>62</v>
          </cell>
        </row>
        <row r="117">
          <cell r="G117" t="str">
            <v>105507-P.S.R. HUAMALATA</v>
          </cell>
          <cell r="H117">
            <v>134</v>
          </cell>
          <cell r="I117">
            <v>124</v>
          </cell>
          <cell r="J117">
            <v>258</v>
          </cell>
        </row>
        <row r="118">
          <cell r="G118" t="str">
            <v>105510-P.S.R. RECOLETA</v>
          </cell>
          <cell r="H118">
            <v>162</v>
          </cell>
          <cell r="I118">
            <v>165</v>
          </cell>
          <cell r="J118">
            <v>327</v>
          </cell>
        </row>
        <row r="119">
          <cell r="G119" t="str">
            <v>105722-CECOF SAN JOSE DE LA DEHESA</v>
          </cell>
          <cell r="H119">
            <v>471</v>
          </cell>
          <cell r="I119">
            <v>484</v>
          </cell>
          <cell r="J119">
            <v>955</v>
          </cell>
        </row>
        <row r="120">
          <cell r="G120" t="str">
            <v>105723-CECOF LIMARI</v>
          </cell>
          <cell r="H120">
            <v>333</v>
          </cell>
          <cell r="I120">
            <v>339</v>
          </cell>
          <cell r="J120">
            <v>672</v>
          </cell>
        </row>
        <row r="121">
          <cell r="G121" t="str">
            <v>200258-CECOF LOS COPIHUES</v>
          </cell>
          <cell r="H121">
            <v>323</v>
          </cell>
          <cell r="I121">
            <v>334</v>
          </cell>
          <cell r="J121">
            <v>657</v>
          </cell>
        </row>
        <row r="122">
          <cell r="G122" t="str">
            <v>200367-CECOF COLONIA LIMARÍ</v>
          </cell>
          <cell r="H122">
            <v>285</v>
          </cell>
          <cell r="I122">
            <v>319</v>
          </cell>
          <cell r="J122">
            <v>604</v>
          </cell>
        </row>
        <row r="123">
          <cell r="G123" t="str">
            <v>200569-CESFAM FRAY JORGE</v>
          </cell>
          <cell r="H123">
            <v>961</v>
          </cell>
          <cell r="I123">
            <v>893</v>
          </cell>
          <cell r="J123">
            <v>1854</v>
          </cell>
        </row>
        <row r="124">
          <cell r="G124" t="str">
            <v>04302-COMBARBALÁ</v>
          </cell>
          <cell r="H124">
            <v>1228</v>
          </cell>
          <cell r="I124">
            <v>1270</v>
          </cell>
          <cell r="J124">
            <v>2498</v>
          </cell>
        </row>
        <row r="125">
          <cell r="G125" t="str">
            <v>105105-HOSPITAL COMBARBALÁ</v>
          </cell>
          <cell r="H125">
            <v>600</v>
          </cell>
          <cell r="I125">
            <v>646</v>
          </cell>
          <cell r="J125">
            <v>1246</v>
          </cell>
        </row>
        <row r="126">
          <cell r="G126" t="str">
            <v>105433-P.S.R. SAN LORENZO</v>
          </cell>
          <cell r="H126">
            <v>10</v>
          </cell>
          <cell r="I126">
            <v>12</v>
          </cell>
          <cell r="J126">
            <v>22</v>
          </cell>
        </row>
        <row r="127">
          <cell r="G127" t="str">
            <v>105434-P.S.R. SAN MARCOS</v>
          </cell>
          <cell r="H127">
            <v>83</v>
          </cell>
          <cell r="I127">
            <v>82</v>
          </cell>
          <cell r="J127">
            <v>165</v>
          </cell>
        </row>
        <row r="128">
          <cell r="G128" t="str">
            <v>105441-P.S.R. MANQUEHUA</v>
          </cell>
          <cell r="H128">
            <v>35</v>
          </cell>
          <cell r="I128">
            <v>39</v>
          </cell>
          <cell r="J128">
            <v>74</v>
          </cell>
        </row>
        <row r="129">
          <cell r="G129" t="str">
            <v xml:space="preserve">105459-P.S.R. BARRANCAS                </v>
          </cell>
          <cell r="H129">
            <v>30</v>
          </cell>
          <cell r="I129">
            <v>28</v>
          </cell>
          <cell r="J129">
            <v>58</v>
          </cell>
        </row>
        <row r="130">
          <cell r="G130" t="str">
            <v>105460-P.S.R. COGOTI 18</v>
          </cell>
          <cell r="H130">
            <v>110</v>
          </cell>
          <cell r="I130">
            <v>103</v>
          </cell>
          <cell r="J130">
            <v>213</v>
          </cell>
        </row>
        <row r="131">
          <cell r="G131" t="str">
            <v>105461-P.S.R. EL HUACHO</v>
          </cell>
          <cell r="H131">
            <v>24</v>
          </cell>
          <cell r="I131">
            <v>23</v>
          </cell>
          <cell r="J131">
            <v>47</v>
          </cell>
        </row>
        <row r="132">
          <cell r="G132" t="str">
            <v>105462-P.S.R. EL SAUCE</v>
          </cell>
          <cell r="H132">
            <v>43</v>
          </cell>
          <cell r="I132">
            <v>46</v>
          </cell>
          <cell r="J132">
            <v>89</v>
          </cell>
        </row>
        <row r="133">
          <cell r="G133" t="str">
            <v>105463-P.S.R. QUILITAPIA</v>
          </cell>
          <cell r="H133">
            <v>89</v>
          </cell>
          <cell r="I133">
            <v>76</v>
          </cell>
          <cell r="J133">
            <v>165</v>
          </cell>
        </row>
        <row r="134">
          <cell r="G134" t="str">
            <v>105464-P.S.R. LA LIGUA</v>
          </cell>
          <cell r="H134">
            <v>58</v>
          </cell>
          <cell r="I134">
            <v>85</v>
          </cell>
          <cell r="J134">
            <v>143</v>
          </cell>
        </row>
        <row r="135">
          <cell r="G135" t="str">
            <v>105465-P.S.R. RAMADILLA</v>
          </cell>
          <cell r="H135">
            <v>45</v>
          </cell>
          <cell r="I135">
            <v>42</v>
          </cell>
          <cell r="J135">
            <v>87</v>
          </cell>
        </row>
        <row r="136">
          <cell r="G136" t="str">
            <v>105466-P.S.R. VALLE HERMOSO</v>
          </cell>
          <cell r="H136">
            <v>64</v>
          </cell>
          <cell r="I136">
            <v>52</v>
          </cell>
          <cell r="J136">
            <v>116</v>
          </cell>
        </row>
        <row r="137">
          <cell r="G137" t="str">
            <v>105490-P.S.R. EL DURAZNO</v>
          </cell>
          <cell r="H137">
            <v>37</v>
          </cell>
          <cell r="I137">
            <v>36</v>
          </cell>
          <cell r="J137">
            <v>73</v>
          </cell>
        </row>
        <row r="138">
          <cell r="G138" t="str">
            <v>04303-MONTE PATRIA</v>
          </cell>
          <cell r="H138">
            <v>2486</v>
          </cell>
          <cell r="I138">
            <v>2508</v>
          </cell>
          <cell r="J138">
            <v>4994</v>
          </cell>
        </row>
        <row r="139">
          <cell r="G139" t="str">
            <v>105307-CES. RURAL MONTE PATRIA</v>
          </cell>
          <cell r="H139">
            <v>716</v>
          </cell>
          <cell r="I139">
            <v>710</v>
          </cell>
          <cell r="J139">
            <v>1426</v>
          </cell>
        </row>
        <row r="140">
          <cell r="G140" t="str">
            <v>105311-CES. RURAL CHAÑARAL ALTO</v>
          </cell>
          <cell r="H140">
            <v>352</v>
          </cell>
          <cell r="I140">
            <v>382</v>
          </cell>
          <cell r="J140">
            <v>734</v>
          </cell>
        </row>
        <row r="141">
          <cell r="G141" t="str">
            <v>105312-CES. RURAL CAREN</v>
          </cell>
          <cell r="H141">
            <v>253</v>
          </cell>
          <cell r="I141">
            <v>249</v>
          </cell>
          <cell r="J141">
            <v>502</v>
          </cell>
        </row>
        <row r="142">
          <cell r="G142" t="str">
            <v>105318-CES. RURAL EL PALQUI</v>
          </cell>
          <cell r="H142">
            <v>669</v>
          </cell>
          <cell r="I142">
            <v>639</v>
          </cell>
          <cell r="J142">
            <v>1308</v>
          </cell>
        </row>
        <row r="143">
          <cell r="G143" t="str">
            <v>105425-P.S.R. CHILECITO</v>
          </cell>
          <cell r="H143">
            <v>41</v>
          </cell>
          <cell r="I143">
            <v>34</v>
          </cell>
          <cell r="J143">
            <v>75</v>
          </cell>
        </row>
        <row r="144">
          <cell r="G144" t="str">
            <v>105427-P.S.R. HACIENDA VALDIVIA</v>
          </cell>
          <cell r="H144">
            <v>57</v>
          </cell>
          <cell r="I144">
            <v>41</v>
          </cell>
          <cell r="J144">
            <v>98</v>
          </cell>
        </row>
        <row r="145">
          <cell r="G145" t="str">
            <v>105428-P.S.R. HUATULAME</v>
          </cell>
          <cell r="H145">
            <v>72</v>
          </cell>
          <cell r="I145">
            <v>71</v>
          </cell>
          <cell r="J145">
            <v>143</v>
          </cell>
        </row>
        <row r="146">
          <cell r="G146" t="str">
            <v>105430-P.S.R. MIALQUI</v>
          </cell>
          <cell r="H146">
            <v>53</v>
          </cell>
          <cell r="I146">
            <v>44</v>
          </cell>
          <cell r="J146">
            <v>97</v>
          </cell>
        </row>
        <row r="147">
          <cell r="G147" t="str">
            <v>105431-P.S.R. PEDREGAL</v>
          </cell>
          <cell r="H147">
            <v>66</v>
          </cell>
          <cell r="I147">
            <v>66</v>
          </cell>
          <cell r="J147">
            <v>132</v>
          </cell>
        </row>
        <row r="148">
          <cell r="G148" t="str">
            <v>105432-P.S.R. RAPEL</v>
          </cell>
          <cell r="H148">
            <v>61</v>
          </cell>
          <cell r="I148">
            <v>114</v>
          </cell>
          <cell r="J148">
            <v>175</v>
          </cell>
        </row>
        <row r="149">
          <cell r="G149" t="str">
            <v>105435-P.S.R. TULAHUEN</v>
          </cell>
          <cell r="H149">
            <v>87</v>
          </cell>
          <cell r="I149">
            <v>101</v>
          </cell>
          <cell r="J149">
            <v>188</v>
          </cell>
        </row>
        <row r="150">
          <cell r="G150" t="str">
            <v>105436-P.S.R. EL MAITEN</v>
          </cell>
          <cell r="H150">
            <v>37</v>
          </cell>
          <cell r="I150">
            <v>35</v>
          </cell>
          <cell r="J150">
            <v>72</v>
          </cell>
        </row>
        <row r="151">
          <cell r="G151" t="str">
            <v>105489-P.S.R. RAMADAS DE TULAHUEN</v>
          </cell>
          <cell r="H151">
            <v>22</v>
          </cell>
          <cell r="I151">
            <v>22</v>
          </cell>
          <cell r="J151">
            <v>44</v>
          </cell>
        </row>
        <row r="152">
          <cell r="G152" t="str">
            <v>04304-PUNITAQUI</v>
          </cell>
          <cell r="H152">
            <v>994</v>
          </cell>
          <cell r="I152">
            <v>906</v>
          </cell>
          <cell r="J152">
            <v>1900</v>
          </cell>
        </row>
        <row r="153">
          <cell r="G153" t="str">
            <v>105308-CES. RURAL PUNITAQUI</v>
          </cell>
          <cell r="H153">
            <v>858</v>
          </cell>
          <cell r="I153">
            <v>792</v>
          </cell>
          <cell r="J153">
            <v>1650</v>
          </cell>
        </row>
        <row r="154">
          <cell r="G154" t="str">
            <v>105440-P.S.R. DIVISADERO</v>
          </cell>
          <cell r="H154">
            <v>52</v>
          </cell>
          <cell r="I154">
            <v>33</v>
          </cell>
          <cell r="J154">
            <v>85</v>
          </cell>
        </row>
        <row r="155">
          <cell r="G155" t="str">
            <v>105442-P.S.R. SAN PEDRO DE QUILES</v>
          </cell>
          <cell r="H155">
            <v>33</v>
          </cell>
          <cell r="I155">
            <v>27</v>
          </cell>
          <cell r="J155">
            <v>60</v>
          </cell>
        </row>
        <row r="156">
          <cell r="G156" t="str">
            <v xml:space="preserve">105508-P.S.R. EL PARRAL DE QUILES  </v>
          </cell>
          <cell r="H156">
            <v>51</v>
          </cell>
          <cell r="I156">
            <v>54</v>
          </cell>
          <cell r="J156">
            <v>105</v>
          </cell>
        </row>
        <row r="157">
          <cell r="G157" t="str">
            <v>04305-RIO HURTADO</v>
          </cell>
          <cell r="H157">
            <v>466</v>
          </cell>
          <cell r="I157">
            <v>461</v>
          </cell>
          <cell r="J157">
            <v>927</v>
          </cell>
        </row>
        <row r="158">
          <cell r="G158" t="str">
            <v>105310-CES. RURAL PICHASCA</v>
          </cell>
          <cell r="H158">
            <v>189</v>
          </cell>
          <cell r="I158">
            <v>196</v>
          </cell>
          <cell r="J158">
            <v>385</v>
          </cell>
        </row>
        <row r="159">
          <cell r="G159" t="str">
            <v>105409-P.S.R. EL CHAÑAR</v>
          </cell>
          <cell r="H159">
            <v>18</v>
          </cell>
          <cell r="I159">
            <v>19</v>
          </cell>
          <cell r="J159">
            <v>37</v>
          </cell>
        </row>
        <row r="160">
          <cell r="G160" t="str">
            <v>105410-P.S.R. HURTADO</v>
          </cell>
          <cell r="H160">
            <v>48</v>
          </cell>
          <cell r="I160">
            <v>46</v>
          </cell>
          <cell r="J160">
            <v>94</v>
          </cell>
        </row>
        <row r="161">
          <cell r="G161" t="str">
            <v>105411-P.S.R. LAS BREAS</v>
          </cell>
          <cell r="H161">
            <v>26</v>
          </cell>
          <cell r="I161">
            <v>27</v>
          </cell>
          <cell r="J161">
            <v>53</v>
          </cell>
        </row>
        <row r="162">
          <cell r="G162" t="str">
            <v>105413-P.S.R. SAMO ALTO</v>
          </cell>
          <cell r="H162">
            <v>83</v>
          </cell>
          <cell r="I162">
            <v>76</v>
          </cell>
          <cell r="J162">
            <v>159</v>
          </cell>
        </row>
        <row r="163">
          <cell r="G163" t="str">
            <v>105414-P.S.R. SERON</v>
          </cell>
          <cell r="H163">
            <v>67</v>
          </cell>
          <cell r="I163">
            <v>65</v>
          </cell>
          <cell r="J163">
            <v>132</v>
          </cell>
        </row>
        <row r="164">
          <cell r="G164" t="str">
            <v>105503-P.S.R. TABAQUEROS</v>
          </cell>
          <cell r="H164">
            <v>35</v>
          </cell>
          <cell r="I164">
            <v>32</v>
          </cell>
          <cell r="J164">
            <v>67</v>
          </cell>
        </row>
        <row r="165">
          <cell r="G165" t="str">
            <v>Total general</v>
          </cell>
          <cell r="H165">
            <v>46914</v>
          </cell>
          <cell r="I165">
            <v>47143</v>
          </cell>
          <cell r="J165">
            <v>94057</v>
          </cell>
        </row>
      </sheetData>
      <sheetData sheetId="6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634</v>
          </cell>
          <cell r="I5">
            <v>650</v>
          </cell>
          <cell r="J5">
            <v>875</v>
          </cell>
          <cell r="K5">
            <v>993</v>
          </cell>
          <cell r="L5">
            <v>789</v>
          </cell>
          <cell r="M5">
            <v>877</v>
          </cell>
          <cell r="N5">
            <v>845</v>
          </cell>
          <cell r="O5">
            <v>890</v>
          </cell>
          <cell r="P5">
            <v>1244</v>
          </cell>
          <cell r="Q5">
            <v>1752</v>
          </cell>
          <cell r="R5">
            <v>510</v>
          </cell>
          <cell r="S5">
            <v>1626</v>
          </cell>
          <cell r="T5">
            <v>11685</v>
          </cell>
        </row>
        <row r="6">
          <cell r="G6" t="str">
            <v>105300-CES. CARDENAL CARO</v>
          </cell>
          <cell r="H6">
            <v>180</v>
          </cell>
          <cell r="I6">
            <v>99</v>
          </cell>
          <cell r="J6">
            <v>149</v>
          </cell>
          <cell r="K6">
            <v>216</v>
          </cell>
          <cell r="L6">
            <v>169</v>
          </cell>
          <cell r="M6">
            <v>306</v>
          </cell>
          <cell r="N6">
            <v>155</v>
          </cell>
          <cell r="O6">
            <v>201</v>
          </cell>
          <cell r="P6">
            <v>236</v>
          </cell>
          <cell r="Q6">
            <v>415</v>
          </cell>
          <cell r="R6">
            <v>115</v>
          </cell>
          <cell r="S6">
            <v>313</v>
          </cell>
          <cell r="T6">
            <v>2554</v>
          </cell>
        </row>
        <row r="7">
          <cell r="G7" t="str">
            <v>105301-CES. LAS COMPAÑIAS</v>
          </cell>
          <cell r="H7">
            <v>69</v>
          </cell>
          <cell r="I7">
            <v>160</v>
          </cell>
          <cell r="J7">
            <v>142</v>
          </cell>
          <cell r="K7">
            <v>178</v>
          </cell>
          <cell r="L7">
            <v>78</v>
          </cell>
          <cell r="M7">
            <v>138</v>
          </cell>
          <cell r="N7">
            <v>83</v>
          </cell>
          <cell r="O7">
            <v>103</v>
          </cell>
          <cell r="P7">
            <v>159</v>
          </cell>
          <cell r="Q7">
            <v>217</v>
          </cell>
          <cell r="R7">
            <v>94</v>
          </cell>
          <cell r="S7">
            <v>217</v>
          </cell>
          <cell r="T7">
            <v>1638</v>
          </cell>
        </row>
        <row r="8">
          <cell r="G8" t="str">
            <v>105302-CES. PEDRO AGUIRRE C.</v>
          </cell>
          <cell r="H8">
            <v>94</v>
          </cell>
          <cell r="I8">
            <v>112</v>
          </cell>
          <cell r="J8">
            <v>141</v>
          </cell>
          <cell r="K8">
            <v>144</v>
          </cell>
          <cell r="L8">
            <v>107</v>
          </cell>
          <cell r="M8">
            <v>111</v>
          </cell>
          <cell r="N8">
            <v>201</v>
          </cell>
          <cell r="O8">
            <v>223</v>
          </cell>
          <cell r="P8">
            <v>132</v>
          </cell>
          <cell r="Q8">
            <v>203</v>
          </cell>
          <cell r="R8">
            <v>146</v>
          </cell>
          <cell r="S8">
            <v>185</v>
          </cell>
          <cell r="T8">
            <v>1799</v>
          </cell>
        </row>
        <row r="9">
          <cell r="G9" t="str">
            <v>105313-CES. SCHAFFHAUSER</v>
          </cell>
          <cell r="H9">
            <v>111</v>
          </cell>
          <cell r="I9">
            <v>145</v>
          </cell>
          <cell r="J9">
            <v>225</v>
          </cell>
          <cell r="K9">
            <v>237</v>
          </cell>
          <cell r="L9">
            <v>238</v>
          </cell>
          <cell r="M9">
            <v>186</v>
          </cell>
          <cell r="N9">
            <v>150</v>
          </cell>
          <cell r="O9">
            <v>149</v>
          </cell>
          <cell r="P9">
            <v>466</v>
          </cell>
          <cell r="Q9">
            <v>425</v>
          </cell>
          <cell r="R9">
            <v>82</v>
          </cell>
          <cell r="S9">
            <v>431</v>
          </cell>
          <cell r="T9">
            <v>2845</v>
          </cell>
        </row>
        <row r="10">
          <cell r="G10" t="str">
            <v>105319-CES. CARDENAL R.S.H.</v>
          </cell>
          <cell r="H10">
            <v>69</v>
          </cell>
          <cell r="I10">
            <v>45</v>
          </cell>
          <cell r="J10">
            <v>116</v>
          </cell>
          <cell r="K10">
            <v>144</v>
          </cell>
          <cell r="L10">
            <v>72</v>
          </cell>
          <cell r="M10">
            <v>43</v>
          </cell>
          <cell r="N10">
            <v>127</v>
          </cell>
          <cell r="O10">
            <v>74</v>
          </cell>
          <cell r="P10">
            <v>95</v>
          </cell>
          <cell r="Q10">
            <v>189</v>
          </cell>
          <cell r="R10"/>
          <cell r="S10">
            <v>248</v>
          </cell>
          <cell r="T10">
            <v>1222</v>
          </cell>
        </row>
        <row r="11">
          <cell r="G11" t="str">
            <v>105325-CESFAM JUAN PABLO II</v>
          </cell>
          <cell r="H11">
            <v>56</v>
          </cell>
          <cell r="I11">
            <v>43</v>
          </cell>
          <cell r="J11">
            <v>60</v>
          </cell>
          <cell r="K11">
            <v>24</v>
          </cell>
          <cell r="L11">
            <v>59</v>
          </cell>
          <cell r="M11">
            <v>21</v>
          </cell>
          <cell r="N11">
            <v>36</v>
          </cell>
          <cell r="O11">
            <v>48</v>
          </cell>
          <cell r="P11">
            <v>60</v>
          </cell>
          <cell r="Q11">
            <v>109</v>
          </cell>
          <cell r="R11">
            <v>40</v>
          </cell>
          <cell r="S11">
            <v>109</v>
          </cell>
          <cell r="T11">
            <v>665</v>
          </cell>
        </row>
        <row r="12">
          <cell r="G12" t="str">
            <v xml:space="preserve">105400-P.S.R. ALGARROBITO            </v>
          </cell>
          <cell r="H12">
            <v>20</v>
          </cell>
          <cell r="I12">
            <v>21</v>
          </cell>
          <cell r="J12">
            <v>16</v>
          </cell>
          <cell r="K12">
            <v>17</v>
          </cell>
          <cell r="L12">
            <v>17</v>
          </cell>
          <cell r="M12">
            <v>16</v>
          </cell>
          <cell r="N12">
            <v>36</v>
          </cell>
          <cell r="O12">
            <v>21</v>
          </cell>
          <cell r="P12">
            <v>20</v>
          </cell>
          <cell r="Q12">
            <v>67</v>
          </cell>
          <cell r="R12">
            <v>3</v>
          </cell>
          <cell r="S12">
            <v>26</v>
          </cell>
          <cell r="T12">
            <v>280</v>
          </cell>
        </row>
        <row r="13">
          <cell r="G13" t="str">
            <v>105401-P.S.R. LAS ROJAS</v>
          </cell>
          <cell r="H13">
            <v>1</v>
          </cell>
          <cell r="I13">
            <v>7</v>
          </cell>
          <cell r="J13">
            <v>2</v>
          </cell>
          <cell r="K13">
            <v>0</v>
          </cell>
          <cell r="L13">
            <v>0</v>
          </cell>
          <cell r="M13"/>
          <cell r="N13">
            <v>9</v>
          </cell>
          <cell r="O13">
            <v>4</v>
          </cell>
          <cell r="P13">
            <v>2</v>
          </cell>
          <cell r="Q13">
            <v>25</v>
          </cell>
          <cell r="R13">
            <v>0</v>
          </cell>
          <cell r="S13">
            <v>4</v>
          </cell>
          <cell r="T13">
            <v>54</v>
          </cell>
        </row>
        <row r="14">
          <cell r="G14" t="str">
            <v>105402-P.S.R. EL ROMERO</v>
          </cell>
          <cell r="H14">
            <v>0</v>
          </cell>
          <cell r="I14">
            <v>0</v>
          </cell>
          <cell r="J14">
            <v>3</v>
          </cell>
          <cell r="K14">
            <v>7</v>
          </cell>
          <cell r="L14">
            <v>7</v>
          </cell>
          <cell r="M14">
            <v>3</v>
          </cell>
          <cell r="N14">
            <v>4</v>
          </cell>
          <cell r="O14">
            <v>1</v>
          </cell>
          <cell r="P14">
            <v>8</v>
          </cell>
          <cell r="Q14">
            <v>37</v>
          </cell>
          <cell r="R14">
            <v>4</v>
          </cell>
          <cell r="S14">
            <v>6</v>
          </cell>
          <cell r="T14">
            <v>80</v>
          </cell>
        </row>
        <row r="15">
          <cell r="G15" t="str">
            <v>105499-P.S.R. LAMBERT</v>
          </cell>
          <cell r="H15"/>
          <cell r="I15">
            <v>2</v>
          </cell>
          <cell r="J15">
            <v>0</v>
          </cell>
          <cell r="K15">
            <v>0</v>
          </cell>
          <cell r="L15">
            <v>3</v>
          </cell>
          <cell r="M15">
            <v>1</v>
          </cell>
          <cell r="N15">
            <v>3</v>
          </cell>
          <cell r="O15">
            <v>3</v>
          </cell>
          <cell r="P15">
            <v>2</v>
          </cell>
          <cell r="Q15">
            <v>5</v>
          </cell>
          <cell r="R15">
            <v>0</v>
          </cell>
          <cell r="S15">
            <v>13</v>
          </cell>
          <cell r="T15">
            <v>32</v>
          </cell>
        </row>
        <row r="16">
          <cell r="G16" t="str">
            <v>105700-CECOF VILLA EL INDIO</v>
          </cell>
          <cell r="H16">
            <v>19</v>
          </cell>
          <cell r="I16">
            <v>4</v>
          </cell>
          <cell r="J16">
            <v>15</v>
          </cell>
          <cell r="K16">
            <v>11</v>
          </cell>
          <cell r="L16">
            <v>22</v>
          </cell>
          <cell r="M16">
            <v>28</v>
          </cell>
          <cell r="N16">
            <v>18</v>
          </cell>
          <cell r="O16">
            <v>34</v>
          </cell>
          <cell r="P16">
            <v>41</v>
          </cell>
          <cell r="Q16">
            <v>6</v>
          </cell>
          <cell r="R16">
            <v>11</v>
          </cell>
          <cell r="S16">
            <v>37</v>
          </cell>
          <cell r="T16">
            <v>246</v>
          </cell>
        </row>
        <row r="17">
          <cell r="G17" t="str">
            <v>105701-CECOF VILLA ALEMANIA</v>
          </cell>
          <cell r="H17">
            <v>4</v>
          </cell>
          <cell r="I17">
            <v>6</v>
          </cell>
          <cell r="J17">
            <v>1</v>
          </cell>
          <cell r="K17">
            <v>3</v>
          </cell>
          <cell r="L17">
            <v>4</v>
          </cell>
          <cell r="M17">
            <v>2</v>
          </cell>
          <cell r="N17">
            <v>2</v>
          </cell>
          <cell r="O17">
            <v>3</v>
          </cell>
          <cell r="P17">
            <v>2</v>
          </cell>
          <cell r="Q17">
            <v>15</v>
          </cell>
          <cell r="R17">
            <v>2</v>
          </cell>
          <cell r="S17">
            <v>6</v>
          </cell>
          <cell r="T17">
            <v>50</v>
          </cell>
        </row>
        <row r="18">
          <cell r="G18" t="str">
            <v>105702-CECOF VILLA LAMBERT</v>
          </cell>
          <cell r="H18">
            <v>6</v>
          </cell>
          <cell r="I18">
            <v>2</v>
          </cell>
          <cell r="J18">
            <v>2</v>
          </cell>
          <cell r="K18">
            <v>8</v>
          </cell>
          <cell r="L18">
            <v>3</v>
          </cell>
          <cell r="M18">
            <v>20</v>
          </cell>
          <cell r="N18">
            <v>7</v>
          </cell>
          <cell r="O18">
            <v>2</v>
          </cell>
          <cell r="P18">
            <v>5</v>
          </cell>
          <cell r="Q18">
            <v>24</v>
          </cell>
          <cell r="R18">
            <v>10</v>
          </cell>
          <cell r="S18">
            <v>26</v>
          </cell>
          <cell r="T18">
            <v>115</v>
          </cell>
        </row>
        <row r="19">
          <cell r="G19" t="str">
            <v>200402-CECOF ARCOS DE PINAMAR</v>
          </cell>
          <cell r="H19">
            <v>5</v>
          </cell>
          <cell r="I19">
            <v>4</v>
          </cell>
          <cell r="J19">
            <v>3</v>
          </cell>
          <cell r="K19">
            <v>4</v>
          </cell>
          <cell r="L19">
            <v>10</v>
          </cell>
          <cell r="M19">
            <v>2</v>
          </cell>
          <cell r="N19">
            <v>14</v>
          </cell>
          <cell r="O19">
            <v>24</v>
          </cell>
          <cell r="P19">
            <v>16</v>
          </cell>
          <cell r="Q19">
            <v>15</v>
          </cell>
          <cell r="R19">
            <v>3</v>
          </cell>
          <cell r="S19">
            <v>5</v>
          </cell>
          <cell r="T19">
            <v>105</v>
          </cell>
        </row>
        <row r="20">
          <cell r="G20" t="str">
            <v>04102-COQUIMBO</v>
          </cell>
          <cell r="H20">
            <v>1024</v>
          </cell>
          <cell r="I20">
            <v>827</v>
          </cell>
          <cell r="J20">
            <v>957</v>
          </cell>
          <cell r="K20">
            <v>1098</v>
          </cell>
          <cell r="L20">
            <v>1099</v>
          </cell>
          <cell r="M20">
            <v>1002</v>
          </cell>
          <cell r="N20">
            <v>1105</v>
          </cell>
          <cell r="O20">
            <v>1220</v>
          </cell>
          <cell r="P20">
            <v>1152</v>
          </cell>
          <cell r="Q20">
            <v>856</v>
          </cell>
          <cell r="R20">
            <v>102</v>
          </cell>
          <cell r="S20">
            <v>667</v>
          </cell>
          <cell r="T20">
            <v>11109</v>
          </cell>
        </row>
        <row r="21">
          <cell r="G21" t="str">
            <v>105303-CES. SAN JUAN</v>
          </cell>
          <cell r="H21">
            <v>254</v>
          </cell>
          <cell r="I21">
            <v>146</v>
          </cell>
          <cell r="J21">
            <v>149</v>
          </cell>
          <cell r="K21">
            <v>155</v>
          </cell>
          <cell r="L21">
            <v>179</v>
          </cell>
          <cell r="M21">
            <v>178</v>
          </cell>
          <cell r="N21">
            <v>220</v>
          </cell>
          <cell r="O21">
            <v>183</v>
          </cell>
          <cell r="P21">
            <v>174</v>
          </cell>
          <cell r="Q21">
            <v>112</v>
          </cell>
          <cell r="R21">
            <v>0</v>
          </cell>
          <cell r="S21">
            <v>93</v>
          </cell>
          <cell r="T21">
            <v>1843</v>
          </cell>
        </row>
        <row r="22">
          <cell r="G22" t="str">
            <v>105304-CES. SANTA CECILIA</v>
          </cell>
          <cell r="H22">
            <v>138</v>
          </cell>
          <cell r="I22">
            <v>141</v>
          </cell>
          <cell r="J22">
            <v>183</v>
          </cell>
          <cell r="K22">
            <v>194</v>
          </cell>
          <cell r="L22">
            <v>166</v>
          </cell>
          <cell r="M22">
            <v>170</v>
          </cell>
          <cell r="N22">
            <v>252</v>
          </cell>
          <cell r="O22">
            <v>214</v>
          </cell>
          <cell r="P22">
            <v>159</v>
          </cell>
          <cell r="Q22">
            <v>103</v>
          </cell>
          <cell r="R22">
            <v>16</v>
          </cell>
          <cell r="S22">
            <v>38</v>
          </cell>
          <cell r="T22">
            <v>1774</v>
          </cell>
        </row>
        <row r="23">
          <cell r="G23" t="str">
            <v>105305-CES. TIERRAS BLANCAS</v>
          </cell>
          <cell r="H23">
            <v>258</v>
          </cell>
          <cell r="I23">
            <v>191</v>
          </cell>
          <cell r="J23">
            <v>230</v>
          </cell>
          <cell r="K23">
            <v>310</v>
          </cell>
          <cell r="L23">
            <v>334</v>
          </cell>
          <cell r="M23">
            <v>228</v>
          </cell>
          <cell r="N23">
            <v>275</v>
          </cell>
          <cell r="O23">
            <v>259</v>
          </cell>
          <cell r="P23">
            <v>249</v>
          </cell>
          <cell r="Q23">
            <v>283</v>
          </cell>
          <cell r="R23"/>
          <cell r="S23">
            <v>200</v>
          </cell>
          <cell r="T23">
            <v>2817</v>
          </cell>
        </row>
        <row r="24">
          <cell r="G24" t="str">
            <v>105321-CES. RURAL  TONGOY</v>
          </cell>
          <cell r="H24">
            <v>31</v>
          </cell>
          <cell r="I24">
            <v>24</v>
          </cell>
          <cell r="J24">
            <v>19</v>
          </cell>
          <cell r="K24">
            <v>16</v>
          </cell>
          <cell r="L24">
            <v>12</v>
          </cell>
          <cell r="M24">
            <v>30</v>
          </cell>
          <cell r="N24">
            <v>31</v>
          </cell>
          <cell r="O24">
            <v>34</v>
          </cell>
          <cell r="P24">
            <v>32</v>
          </cell>
          <cell r="Q24">
            <v>12</v>
          </cell>
          <cell r="R24">
            <v>60</v>
          </cell>
          <cell r="S24">
            <v>61</v>
          </cell>
          <cell r="T24">
            <v>362</v>
          </cell>
        </row>
        <row r="25">
          <cell r="G25" t="str">
            <v>105323-CES. DR. SERGIO AGUILAR</v>
          </cell>
          <cell r="H25">
            <v>224</v>
          </cell>
          <cell r="I25">
            <v>164</v>
          </cell>
          <cell r="J25">
            <v>227</v>
          </cell>
          <cell r="K25">
            <v>251</v>
          </cell>
          <cell r="L25">
            <v>252</v>
          </cell>
          <cell r="M25">
            <v>276</v>
          </cell>
          <cell r="N25">
            <v>230</v>
          </cell>
          <cell r="O25">
            <v>394</v>
          </cell>
          <cell r="P25">
            <v>418</v>
          </cell>
          <cell r="Q25">
            <v>272</v>
          </cell>
          <cell r="R25">
            <v>0</v>
          </cell>
          <cell r="S25">
            <v>229</v>
          </cell>
          <cell r="T25">
            <v>2937</v>
          </cell>
        </row>
        <row r="26">
          <cell r="G26" t="str">
            <v xml:space="preserve">105404-P.S.R. EL TANGUE                         </v>
          </cell>
          <cell r="H26">
            <v>4</v>
          </cell>
          <cell r="I26"/>
          <cell r="J26">
            <v>0</v>
          </cell>
          <cell r="K26"/>
          <cell r="L26">
            <v>5</v>
          </cell>
          <cell r="M26">
            <v>3</v>
          </cell>
          <cell r="N26"/>
          <cell r="O26">
            <v>2</v>
          </cell>
          <cell r="P26">
            <v>1</v>
          </cell>
          <cell r="Q26">
            <v>0</v>
          </cell>
          <cell r="R26">
            <v>3</v>
          </cell>
          <cell r="S26"/>
          <cell r="T26">
            <v>18</v>
          </cell>
        </row>
        <row r="27">
          <cell r="G27" t="str">
            <v>105405-P.S.R. GUANAQUEROS</v>
          </cell>
          <cell r="H27">
            <v>12</v>
          </cell>
          <cell r="I27">
            <v>17</v>
          </cell>
          <cell r="J27">
            <v>10</v>
          </cell>
          <cell r="K27">
            <v>15</v>
          </cell>
          <cell r="L27">
            <v>11</v>
          </cell>
          <cell r="M27">
            <v>13</v>
          </cell>
          <cell r="N27">
            <v>0</v>
          </cell>
          <cell r="O27">
            <v>6</v>
          </cell>
          <cell r="P27">
            <v>7</v>
          </cell>
          <cell r="Q27">
            <v>2</v>
          </cell>
          <cell r="R27">
            <v>6</v>
          </cell>
          <cell r="S27">
            <v>4</v>
          </cell>
          <cell r="T27">
            <v>103</v>
          </cell>
        </row>
        <row r="28">
          <cell r="G28" t="str">
            <v>105407-P.S.R. TAMBILLOS</v>
          </cell>
          <cell r="H28">
            <v>3</v>
          </cell>
          <cell r="I28">
            <v>35</v>
          </cell>
          <cell r="J28">
            <v>11</v>
          </cell>
          <cell r="K28">
            <v>7</v>
          </cell>
          <cell r="L28">
            <v>7</v>
          </cell>
          <cell r="M28">
            <v>8</v>
          </cell>
          <cell r="N28">
            <v>4</v>
          </cell>
          <cell r="O28">
            <v>4</v>
          </cell>
          <cell r="P28">
            <v>2</v>
          </cell>
          <cell r="Q28">
            <v>3</v>
          </cell>
          <cell r="R28"/>
          <cell r="S28"/>
          <cell r="T28">
            <v>84</v>
          </cell>
        </row>
        <row r="29">
          <cell r="G29" t="str">
            <v>105705-CECOF EL ALBA</v>
          </cell>
          <cell r="H29">
            <v>11</v>
          </cell>
          <cell r="I29">
            <v>3</v>
          </cell>
          <cell r="J29">
            <v>10</v>
          </cell>
          <cell r="K29">
            <v>7</v>
          </cell>
          <cell r="L29">
            <v>7</v>
          </cell>
          <cell r="M29">
            <v>8</v>
          </cell>
          <cell r="N29">
            <v>5</v>
          </cell>
          <cell r="O29">
            <v>5</v>
          </cell>
          <cell r="P29">
            <v>5</v>
          </cell>
          <cell r="Q29">
            <v>2</v>
          </cell>
          <cell r="R29">
            <v>0</v>
          </cell>
          <cell r="S29">
            <v>11</v>
          </cell>
          <cell r="T29">
            <v>74</v>
          </cell>
        </row>
        <row r="30">
          <cell r="G30" t="str">
            <v>200273-CECOF PUNTA MIRA</v>
          </cell>
          <cell r="H30">
            <v>4</v>
          </cell>
          <cell r="I30">
            <v>5</v>
          </cell>
          <cell r="J30">
            <v>10</v>
          </cell>
          <cell r="K30">
            <v>7</v>
          </cell>
          <cell r="L30">
            <v>7</v>
          </cell>
          <cell r="M30">
            <v>7</v>
          </cell>
          <cell r="N30">
            <v>5</v>
          </cell>
          <cell r="O30">
            <v>8</v>
          </cell>
          <cell r="P30">
            <v>4</v>
          </cell>
          <cell r="Q30">
            <v>0</v>
          </cell>
          <cell r="R30">
            <v>3</v>
          </cell>
          <cell r="S30">
            <v>0</v>
          </cell>
          <cell r="T30">
            <v>60</v>
          </cell>
        </row>
        <row r="31">
          <cell r="G31" t="str">
            <v>200494-CESFAM EL SAUCE</v>
          </cell>
          <cell r="H31">
            <v>37</v>
          </cell>
          <cell r="I31">
            <v>42</v>
          </cell>
          <cell r="J31">
            <v>47</v>
          </cell>
          <cell r="K31">
            <v>54</v>
          </cell>
          <cell r="L31">
            <v>61</v>
          </cell>
          <cell r="M31">
            <v>42</v>
          </cell>
          <cell r="N31">
            <v>47</v>
          </cell>
          <cell r="O31">
            <v>44</v>
          </cell>
          <cell r="P31">
            <v>47</v>
          </cell>
          <cell r="Q31">
            <v>31</v>
          </cell>
          <cell r="R31">
            <v>4</v>
          </cell>
          <cell r="S31">
            <v>10</v>
          </cell>
          <cell r="T31">
            <v>466</v>
          </cell>
        </row>
        <row r="32">
          <cell r="G32" t="str">
            <v>200499-CESFAM PAN DE AZÚCAR</v>
          </cell>
          <cell r="H32">
            <v>48</v>
          </cell>
          <cell r="I32">
            <v>59</v>
          </cell>
          <cell r="J32">
            <v>61</v>
          </cell>
          <cell r="K32">
            <v>82</v>
          </cell>
          <cell r="L32">
            <v>58</v>
          </cell>
          <cell r="M32">
            <v>39</v>
          </cell>
          <cell r="N32">
            <v>36</v>
          </cell>
          <cell r="O32">
            <v>67</v>
          </cell>
          <cell r="P32">
            <v>54</v>
          </cell>
          <cell r="Q32">
            <v>36</v>
          </cell>
          <cell r="R32">
            <v>10</v>
          </cell>
          <cell r="S32">
            <v>18</v>
          </cell>
          <cell r="T32">
            <v>568</v>
          </cell>
        </row>
        <row r="33">
          <cell r="G33" t="str">
            <v>200607-CESFAM LILA CORTES</v>
          </cell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>
            <v>3</v>
          </cell>
          <cell r="T33">
            <v>3</v>
          </cell>
        </row>
        <row r="34">
          <cell r="G34" t="str">
            <v>04103-ANDACOLLO</v>
          </cell>
          <cell r="H34">
            <v>40</v>
          </cell>
          <cell r="I34">
            <v>66</v>
          </cell>
          <cell r="J34">
            <v>55</v>
          </cell>
          <cell r="K34">
            <v>43</v>
          </cell>
          <cell r="L34">
            <v>69</v>
          </cell>
          <cell r="M34">
            <v>80</v>
          </cell>
          <cell r="N34">
            <v>104</v>
          </cell>
          <cell r="O34">
            <v>87</v>
          </cell>
          <cell r="P34">
            <v>53</v>
          </cell>
          <cell r="Q34">
            <v>52</v>
          </cell>
          <cell r="R34">
            <v>60</v>
          </cell>
          <cell r="S34">
            <v>44</v>
          </cell>
          <cell r="T34">
            <v>753</v>
          </cell>
        </row>
        <row r="35">
          <cell r="G35" t="str">
            <v>105106-HOSPITAL ANDACOLLO</v>
          </cell>
          <cell r="H35">
            <v>40</v>
          </cell>
          <cell r="I35">
            <v>66</v>
          </cell>
          <cell r="J35">
            <v>55</v>
          </cell>
          <cell r="K35">
            <v>43</v>
          </cell>
          <cell r="L35">
            <v>69</v>
          </cell>
          <cell r="M35">
            <v>80</v>
          </cell>
          <cell r="N35">
            <v>104</v>
          </cell>
          <cell r="O35">
            <v>87</v>
          </cell>
          <cell r="P35">
            <v>53</v>
          </cell>
          <cell r="Q35">
            <v>52</v>
          </cell>
          <cell r="R35">
            <v>60</v>
          </cell>
          <cell r="S35">
            <v>44</v>
          </cell>
          <cell r="T35">
            <v>753</v>
          </cell>
        </row>
        <row r="36">
          <cell r="G36" t="str">
            <v>04104-LA HIGUERA</v>
          </cell>
          <cell r="H36">
            <v>0</v>
          </cell>
          <cell r="I36">
            <v>6</v>
          </cell>
          <cell r="J36">
            <v>14</v>
          </cell>
          <cell r="K36">
            <v>7</v>
          </cell>
          <cell r="L36">
            <v>13</v>
          </cell>
          <cell r="M36">
            <v>4</v>
          </cell>
          <cell r="N36">
            <v>4</v>
          </cell>
          <cell r="O36">
            <v>21</v>
          </cell>
          <cell r="P36">
            <v>16</v>
          </cell>
          <cell r="Q36">
            <v>17</v>
          </cell>
          <cell r="R36">
            <v>0</v>
          </cell>
          <cell r="S36">
            <v>15</v>
          </cell>
          <cell r="T36">
            <v>117</v>
          </cell>
        </row>
        <row r="37">
          <cell r="G37" t="str">
            <v>105314-CES. LA HIGUERA</v>
          </cell>
          <cell r="H37">
            <v>0</v>
          </cell>
          <cell r="I37">
            <v>6</v>
          </cell>
          <cell r="J37">
            <v>1</v>
          </cell>
          <cell r="K37">
            <v>2</v>
          </cell>
          <cell r="L37">
            <v>7</v>
          </cell>
          <cell r="M37">
            <v>0</v>
          </cell>
          <cell r="N37">
            <v>4</v>
          </cell>
          <cell r="O37">
            <v>6</v>
          </cell>
          <cell r="P37">
            <v>0</v>
          </cell>
          <cell r="Q37">
            <v>8</v>
          </cell>
          <cell r="R37">
            <v>0</v>
          </cell>
          <cell r="S37">
            <v>7</v>
          </cell>
          <cell r="T37">
            <v>41</v>
          </cell>
        </row>
        <row r="38">
          <cell r="G38" t="str">
            <v xml:space="preserve">105500-P.S.R. CALETA HORNOS        </v>
          </cell>
          <cell r="H38">
            <v>0</v>
          </cell>
          <cell r="I38"/>
          <cell r="J38">
            <v>6</v>
          </cell>
          <cell r="K38">
            <v>1</v>
          </cell>
          <cell r="L38">
            <v>1</v>
          </cell>
          <cell r="M38">
            <v>2</v>
          </cell>
          <cell r="N38"/>
          <cell r="O38">
            <v>9</v>
          </cell>
          <cell r="P38">
            <v>6</v>
          </cell>
          <cell r="Q38">
            <v>2</v>
          </cell>
          <cell r="R38"/>
          <cell r="S38">
            <v>2</v>
          </cell>
          <cell r="T38">
            <v>29</v>
          </cell>
        </row>
        <row r="39">
          <cell r="G39" t="str">
            <v>105505-P.S.R. LOS CHOROS</v>
          </cell>
          <cell r="H39"/>
          <cell r="I39"/>
          <cell r="J39">
            <v>3</v>
          </cell>
          <cell r="K39">
            <v>3</v>
          </cell>
          <cell r="L39">
            <v>4</v>
          </cell>
          <cell r="M39">
            <v>1</v>
          </cell>
          <cell r="N39"/>
          <cell r="O39">
            <v>4</v>
          </cell>
          <cell r="P39">
            <v>7</v>
          </cell>
          <cell r="Q39">
            <v>5</v>
          </cell>
          <cell r="R39"/>
          <cell r="S39">
            <v>1</v>
          </cell>
          <cell r="T39">
            <v>28</v>
          </cell>
        </row>
        <row r="40">
          <cell r="G40" t="str">
            <v>105506-P.S.R. EL TRAPICHE</v>
          </cell>
          <cell r="H40"/>
          <cell r="I40"/>
          <cell r="J40">
            <v>4</v>
          </cell>
          <cell r="K40">
            <v>1</v>
          </cell>
          <cell r="L40">
            <v>1</v>
          </cell>
          <cell r="M40">
            <v>1</v>
          </cell>
          <cell r="N40"/>
          <cell r="O40">
            <v>2</v>
          </cell>
          <cell r="P40">
            <v>3</v>
          </cell>
          <cell r="Q40">
            <v>2</v>
          </cell>
          <cell r="R40"/>
          <cell r="S40">
            <v>5</v>
          </cell>
          <cell r="T40">
            <v>19</v>
          </cell>
        </row>
        <row r="41">
          <cell r="G41" t="str">
            <v>04105-PAIHUANO</v>
          </cell>
          <cell r="H41">
            <v>21</v>
          </cell>
          <cell r="I41">
            <v>18</v>
          </cell>
          <cell r="J41">
            <v>17</v>
          </cell>
          <cell r="K41">
            <v>11</v>
          </cell>
          <cell r="L41">
            <v>26</v>
          </cell>
          <cell r="M41">
            <v>20</v>
          </cell>
          <cell r="N41">
            <v>9</v>
          </cell>
          <cell r="O41">
            <v>28</v>
          </cell>
          <cell r="P41">
            <v>27</v>
          </cell>
          <cell r="Q41">
            <v>28</v>
          </cell>
          <cell r="R41">
            <v>5</v>
          </cell>
          <cell r="S41">
            <v>77</v>
          </cell>
          <cell r="T41">
            <v>287</v>
          </cell>
        </row>
        <row r="42">
          <cell r="G42" t="str">
            <v>105306-CES. PAIHUANO</v>
          </cell>
          <cell r="H42">
            <v>12</v>
          </cell>
          <cell r="I42">
            <v>7</v>
          </cell>
          <cell r="J42">
            <v>6</v>
          </cell>
          <cell r="K42">
            <v>5</v>
          </cell>
          <cell r="L42">
            <v>15</v>
          </cell>
          <cell r="M42">
            <v>9</v>
          </cell>
          <cell r="N42">
            <v>5</v>
          </cell>
          <cell r="O42">
            <v>13</v>
          </cell>
          <cell r="P42">
            <v>7</v>
          </cell>
          <cell r="Q42">
            <v>4</v>
          </cell>
          <cell r="R42">
            <v>1</v>
          </cell>
          <cell r="S42">
            <v>14</v>
          </cell>
          <cell r="T42">
            <v>98</v>
          </cell>
        </row>
        <row r="43">
          <cell r="G43" t="str">
            <v>105475-P.S.R. HORCON</v>
          </cell>
          <cell r="H43">
            <v>4</v>
          </cell>
          <cell r="I43">
            <v>6</v>
          </cell>
          <cell r="J43">
            <v>5</v>
          </cell>
          <cell r="K43">
            <v>3</v>
          </cell>
          <cell r="L43">
            <v>4</v>
          </cell>
          <cell r="M43">
            <v>4</v>
          </cell>
          <cell r="N43"/>
          <cell r="O43">
            <v>3</v>
          </cell>
          <cell r="P43">
            <v>12</v>
          </cell>
          <cell r="Q43">
            <v>9</v>
          </cell>
          <cell r="R43"/>
          <cell r="S43">
            <v>7</v>
          </cell>
          <cell r="T43">
            <v>57</v>
          </cell>
        </row>
        <row r="44">
          <cell r="G44" t="str">
            <v>105476-P.S.R. MONTE GRANDE</v>
          </cell>
          <cell r="H44">
            <v>2</v>
          </cell>
          <cell r="I44">
            <v>3</v>
          </cell>
          <cell r="J44">
            <v>5</v>
          </cell>
          <cell r="K44">
            <v>1</v>
          </cell>
          <cell r="L44">
            <v>2</v>
          </cell>
          <cell r="M44">
            <v>3</v>
          </cell>
          <cell r="N44">
            <v>1</v>
          </cell>
          <cell r="O44">
            <v>3</v>
          </cell>
          <cell r="P44"/>
          <cell r="Q44">
            <v>5</v>
          </cell>
          <cell r="R44">
            <v>0</v>
          </cell>
          <cell r="S44">
            <v>5</v>
          </cell>
          <cell r="T44">
            <v>30</v>
          </cell>
        </row>
        <row r="45">
          <cell r="G45" t="str">
            <v>105477-P.S.R. PISCO ELQUI</v>
          </cell>
          <cell r="H45">
            <v>3</v>
          </cell>
          <cell r="I45">
            <v>2</v>
          </cell>
          <cell r="J45">
            <v>1</v>
          </cell>
          <cell r="K45">
            <v>2</v>
          </cell>
          <cell r="L45">
            <v>5</v>
          </cell>
          <cell r="M45">
            <v>4</v>
          </cell>
          <cell r="N45">
            <v>3</v>
          </cell>
          <cell r="O45">
            <v>9</v>
          </cell>
          <cell r="P45">
            <v>8</v>
          </cell>
          <cell r="Q45">
            <v>10</v>
          </cell>
          <cell r="R45">
            <v>4</v>
          </cell>
          <cell r="S45">
            <v>51</v>
          </cell>
          <cell r="T45">
            <v>102</v>
          </cell>
        </row>
        <row r="46">
          <cell r="G46" t="str">
            <v>04106-VICUÑA</v>
          </cell>
          <cell r="H46">
            <v>74</v>
          </cell>
          <cell r="I46">
            <v>48</v>
          </cell>
          <cell r="J46">
            <v>62</v>
          </cell>
          <cell r="K46">
            <v>76</v>
          </cell>
          <cell r="L46">
            <v>33</v>
          </cell>
          <cell r="M46">
            <v>100</v>
          </cell>
          <cell r="N46">
            <v>71</v>
          </cell>
          <cell r="O46">
            <v>94</v>
          </cell>
          <cell r="P46">
            <v>79</v>
          </cell>
          <cell r="Q46">
            <v>62</v>
          </cell>
          <cell r="R46">
            <v>61</v>
          </cell>
          <cell r="S46">
            <v>308</v>
          </cell>
          <cell r="T46">
            <v>1068</v>
          </cell>
        </row>
        <row r="47">
          <cell r="G47" t="str">
            <v>105107-HOSPITAL VICUÑA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65</v>
          </cell>
          <cell r="N47">
            <v>0</v>
          </cell>
          <cell r="O47">
            <v>37</v>
          </cell>
          <cell r="P47">
            <v>0</v>
          </cell>
          <cell r="Q47">
            <v>0</v>
          </cell>
          <cell r="R47">
            <v>0</v>
          </cell>
          <cell r="S47">
            <v>14</v>
          </cell>
          <cell r="T47">
            <v>116</v>
          </cell>
        </row>
        <row r="48">
          <cell r="G48" t="str">
            <v>105467-P.S.R. DIAGUITAS</v>
          </cell>
          <cell r="H48">
            <v>2</v>
          </cell>
          <cell r="I48">
            <v>6</v>
          </cell>
          <cell r="J48">
            <v>5</v>
          </cell>
          <cell r="K48">
            <v>16</v>
          </cell>
          <cell r="L48">
            <v>15</v>
          </cell>
          <cell r="M48">
            <v>10</v>
          </cell>
          <cell r="N48">
            <v>10</v>
          </cell>
          <cell r="O48">
            <v>2</v>
          </cell>
          <cell r="P48">
            <v>3</v>
          </cell>
          <cell r="Q48">
            <v>3</v>
          </cell>
          <cell r="R48">
            <v>23</v>
          </cell>
          <cell r="S48">
            <v>4</v>
          </cell>
          <cell r="T48">
            <v>99</v>
          </cell>
        </row>
        <row r="49">
          <cell r="G49" t="str">
            <v>105468-P.S.R. EL MOLLE</v>
          </cell>
          <cell r="H49">
            <v>3</v>
          </cell>
          <cell r="I49">
            <v>2</v>
          </cell>
          <cell r="J49">
            <v>5</v>
          </cell>
          <cell r="K49">
            <v>12</v>
          </cell>
          <cell r="L49">
            <v>0</v>
          </cell>
          <cell r="M49">
            <v>3</v>
          </cell>
          <cell r="N49">
            <v>7</v>
          </cell>
          <cell r="O49">
            <v>4</v>
          </cell>
          <cell r="P49">
            <v>0</v>
          </cell>
          <cell r="Q49">
            <v>2</v>
          </cell>
          <cell r="R49">
            <v>12</v>
          </cell>
          <cell r="S49">
            <v>20</v>
          </cell>
          <cell r="T49">
            <v>70</v>
          </cell>
        </row>
        <row r="50">
          <cell r="G50" t="str">
            <v>105469-P.S.R. EL TAMBO</v>
          </cell>
          <cell r="H50">
            <v>7</v>
          </cell>
          <cell r="I50">
            <v>3</v>
          </cell>
          <cell r="J50">
            <v>3</v>
          </cell>
          <cell r="K50">
            <v>7</v>
          </cell>
          <cell r="L50">
            <v>0</v>
          </cell>
          <cell r="M50">
            <v>2</v>
          </cell>
          <cell r="N50">
            <v>10</v>
          </cell>
          <cell r="O50">
            <v>2</v>
          </cell>
          <cell r="P50">
            <v>7</v>
          </cell>
          <cell r="Q50">
            <v>6</v>
          </cell>
          <cell r="R50">
            <v>2</v>
          </cell>
          <cell r="S50">
            <v>56</v>
          </cell>
          <cell r="T50">
            <v>105</v>
          </cell>
        </row>
        <row r="51">
          <cell r="G51" t="str">
            <v>105470-P.S.R. HUANTA</v>
          </cell>
          <cell r="H51"/>
          <cell r="I51">
            <v>5</v>
          </cell>
          <cell r="J51">
            <v>3</v>
          </cell>
          <cell r="K51">
            <v>3</v>
          </cell>
          <cell r="L51"/>
          <cell r="M51"/>
          <cell r="N51"/>
          <cell r="O51"/>
          <cell r="P51">
            <v>2</v>
          </cell>
          <cell r="Q51">
            <v>2</v>
          </cell>
          <cell r="R51"/>
          <cell r="S51">
            <v>4</v>
          </cell>
          <cell r="T51">
            <v>19</v>
          </cell>
        </row>
        <row r="52">
          <cell r="G52" t="str">
            <v>105471-P.S.R. PERALILLO</v>
          </cell>
          <cell r="H52">
            <v>12</v>
          </cell>
          <cell r="I52">
            <v>2</v>
          </cell>
          <cell r="J52">
            <v>2</v>
          </cell>
          <cell r="K52">
            <v>0</v>
          </cell>
          <cell r="L52">
            <v>13</v>
          </cell>
          <cell r="M52">
            <v>9</v>
          </cell>
          <cell r="N52">
            <v>27</v>
          </cell>
          <cell r="O52">
            <v>10</v>
          </cell>
          <cell r="P52">
            <v>34</v>
          </cell>
          <cell r="Q52">
            <v>22</v>
          </cell>
          <cell r="R52">
            <v>9</v>
          </cell>
          <cell r="S52">
            <v>42</v>
          </cell>
          <cell r="T52">
            <v>182</v>
          </cell>
        </row>
        <row r="53">
          <cell r="G53" t="str">
            <v>105472-P.S.R. RIVADAVIA</v>
          </cell>
          <cell r="H53">
            <v>6</v>
          </cell>
          <cell r="I53">
            <v>8</v>
          </cell>
          <cell r="J53">
            <v>13</v>
          </cell>
          <cell r="K53">
            <v>15</v>
          </cell>
          <cell r="L53">
            <v>4</v>
          </cell>
          <cell r="M53">
            <v>1</v>
          </cell>
          <cell r="N53">
            <v>1</v>
          </cell>
          <cell r="O53">
            <v>6</v>
          </cell>
          <cell r="P53">
            <v>3</v>
          </cell>
          <cell r="Q53">
            <v>4</v>
          </cell>
          <cell r="R53">
            <v>1</v>
          </cell>
          <cell r="S53">
            <v>9</v>
          </cell>
          <cell r="T53">
            <v>71</v>
          </cell>
        </row>
        <row r="54">
          <cell r="G54" t="str">
            <v>105473-P.S.R. TALCUNA</v>
          </cell>
          <cell r="H54">
            <v>8</v>
          </cell>
          <cell r="I54">
            <v>13</v>
          </cell>
          <cell r="J54">
            <v>15</v>
          </cell>
          <cell r="K54">
            <v>9</v>
          </cell>
          <cell r="L54">
            <v>0</v>
          </cell>
          <cell r="M54">
            <v>2</v>
          </cell>
          <cell r="N54">
            <v>3</v>
          </cell>
          <cell r="O54">
            <v>9</v>
          </cell>
          <cell r="P54">
            <v>7</v>
          </cell>
          <cell r="Q54">
            <v>5</v>
          </cell>
          <cell r="R54">
            <v>9</v>
          </cell>
          <cell r="S54">
            <v>50</v>
          </cell>
          <cell r="T54">
            <v>130</v>
          </cell>
        </row>
        <row r="55">
          <cell r="G55" t="str">
            <v>105474-P.S.R. CHAPILCA</v>
          </cell>
          <cell r="H55">
            <v>2</v>
          </cell>
          <cell r="I55">
            <v>2</v>
          </cell>
          <cell r="J55">
            <v>3</v>
          </cell>
          <cell r="K55">
            <v>4</v>
          </cell>
          <cell r="L55">
            <v>0</v>
          </cell>
          <cell r="M55">
            <v>0</v>
          </cell>
          <cell r="N55">
            <v>0</v>
          </cell>
          <cell r="O55">
            <v>2</v>
          </cell>
          <cell r="P55">
            <v>0</v>
          </cell>
          <cell r="Q55">
            <v>1</v>
          </cell>
          <cell r="R55">
            <v>0</v>
          </cell>
          <cell r="S55">
            <v>25</v>
          </cell>
          <cell r="T55">
            <v>39</v>
          </cell>
        </row>
        <row r="56">
          <cell r="G56" t="str">
            <v>105509-P.S.R. GUALLIGUAICA</v>
          </cell>
          <cell r="H56">
            <v>10</v>
          </cell>
          <cell r="I56">
            <v>3</v>
          </cell>
          <cell r="J56">
            <v>8</v>
          </cell>
          <cell r="K56">
            <v>10</v>
          </cell>
          <cell r="L56">
            <v>0</v>
          </cell>
          <cell r="M56">
            <v>0</v>
          </cell>
          <cell r="N56">
            <v>0</v>
          </cell>
          <cell r="O56">
            <v>6</v>
          </cell>
          <cell r="P56">
            <v>4</v>
          </cell>
          <cell r="Q56">
            <v>2</v>
          </cell>
          <cell r="R56"/>
          <cell r="S56">
            <v>9</v>
          </cell>
          <cell r="T56">
            <v>52</v>
          </cell>
        </row>
        <row r="57">
          <cell r="G57" t="str">
            <v>200538-CESFAM SAN ISIDRO CALINGASTA</v>
          </cell>
          <cell r="H57">
            <v>24</v>
          </cell>
          <cell r="I57">
            <v>4</v>
          </cell>
          <cell r="J57">
            <v>5</v>
          </cell>
          <cell r="K57">
            <v>0</v>
          </cell>
          <cell r="L57">
            <v>1</v>
          </cell>
          <cell r="M57">
            <v>8</v>
          </cell>
          <cell r="N57">
            <v>13</v>
          </cell>
          <cell r="O57">
            <v>16</v>
          </cell>
          <cell r="P57">
            <v>19</v>
          </cell>
          <cell r="Q57">
            <v>15</v>
          </cell>
          <cell r="R57">
            <v>5</v>
          </cell>
          <cell r="S57">
            <v>75</v>
          </cell>
          <cell r="T57">
            <v>185</v>
          </cell>
        </row>
        <row r="58">
          <cell r="G58" t="str">
            <v>04201-ILLAPEL</v>
          </cell>
          <cell r="H58">
            <v>152</v>
          </cell>
          <cell r="I58">
            <v>107</v>
          </cell>
          <cell r="J58">
            <v>218</v>
          </cell>
          <cell r="K58">
            <v>219</v>
          </cell>
          <cell r="L58">
            <v>186</v>
          </cell>
          <cell r="M58">
            <v>183</v>
          </cell>
          <cell r="N58">
            <v>248</v>
          </cell>
          <cell r="O58">
            <v>241</v>
          </cell>
          <cell r="P58">
            <v>178</v>
          </cell>
          <cell r="Q58">
            <v>196</v>
          </cell>
          <cell r="R58">
            <v>345</v>
          </cell>
          <cell r="S58">
            <v>17</v>
          </cell>
          <cell r="T58">
            <v>2290</v>
          </cell>
        </row>
        <row r="59">
          <cell r="G59" t="str">
            <v>105103-HOSPITAL ILLAPEL</v>
          </cell>
          <cell r="H59"/>
          <cell r="I59"/>
          <cell r="J59"/>
          <cell r="K59"/>
          <cell r="L59"/>
          <cell r="M59"/>
          <cell r="N59"/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</row>
        <row r="60">
          <cell r="G60" t="str">
            <v>105326-CESFAM SAN RAFAEL</v>
          </cell>
          <cell r="H60">
            <v>40</v>
          </cell>
          <cell r="I60">
            <v>45</v>
          </cell>
          <cell r="J60">
            <v>21</v>
          </cell>
          <cell r="K60">
            <v>31</v>
          </cell>
          <cell r="L60">
            <v>26</v>
          </cell>
          <cell r="M60">
            <v>28</v>
          </cell>
          <cell r="N60">
            <v>30</v>
          </cell>
          <cell r="O60">
            <v>24</v>
          </cell>
          <cell r="P60">
            <v>9</v>
          </cell>
          <cell r="Q60">
            <v>21</v>
          </cell>
          <cell r="R60">
            <v>1</v>
          </cell>
          <cell r="S60">
            <v>15</v>
          </cell>
          <cell r="T60">
            <v>291</v>
          </cell>
        </row>
        <row r="61">
          <cell r="G61" t="str">
            <v xml:space="preserve">105443-P.S.R. CARCAMO                   </v>
          </cell>
          <cell r="H61">
            <v>2</v>
          </cell>
          <cell r="I61">
            <v>0</v>
          </cell>
          <cell r="J61">
            <v>12</v>
          </cell>
          <cell r="K61">
            <v>10</v>
          </cell>
          <cell r="L61">
            <v>14</v>
          </cell>
          <cell r="M61">
            <v>18</v>
          </cell>
          <cell r="N61">
            <v>15</v>
          </cell>
          <cell r="O61">
            <v>24</v>
          </cell>
          <cell r="P61">
            <v>9</v>
          </cell>
          <cell r="Q61"/>
          <cell r="R61"/>
          <cell r="S61"/>
          <cell r="T61">
            <v>104</v>
          </cell>
        </row>
        <row r="62">
          <cell r="G62" t="str">
            <v>105444-P.S.R. HUINTIL</v>
          </cell>
          <cell r="H62">
            <v>2</v>
          </cell>
          <cell r="I62">
            <v>2</v>
          </cell>
          <cell r="J62">
            <v>6</v>
          </cell>
          <cell r="K62">
            <v>5</v>
          </cell>
          <cell r="L62">
            <v>8</v>
          </cell>
          <cell r="M62">
            <v>5</v>
          </cell>
          <cell r="N62">
            <v>1</v>
          </cell>
          <cell r="O62">
            <v>6</v>
          </cell>
          <cell r="P62">
            <v>2</v>
          </cell>
          <cell r="Q62">
            <v>2</v>
          </cell>
          <cell r="R62"/>
          <cell r="S62"/>
          <cell r="T62">
            <v>39</v>
          </cell>
        </row>
        <row r="63">
          <cell r="G63" t="str">
            <v>105445-P.S.R. LIMAHUIDA</v>
          </cell>
          <cell r="H63">
            <v>5</v>
          </cell>
          <cell r="I63">
            <v>1</v>
          </cell>
          <cell r="J63">
            <v>3</v>
          </cell>
          <cell r="K63">
            <v>3</v>
          </cell>
          <cell r="L63">
            <v>6</v>
          </cell>
          <cell r="M63">
            <v>1</v>
          </cell>
          <cell r="N63">
            <v>1</v>
          </cell>
          <cell r="O63">
            <v>4</v>
          </cell>
          <cell r="P63">
            <v>1</v>
          </cell>
          <cell r="Q63">
            <v>4</v>
          </cell>
          <cell r="R63">
            <v>5</v>
          </cell>
          <cell r="S63"/>
          <cell r="T63">
            <v>34</v>
          </cell>
        </row>
        <row r="64">
          <cell r="G64" t="str">
            <v>105446-P.S.R. MATANCILLA</v>
          </cell>
          <cell r="H64"/>
          <cell r="I64"/>
          <cell r="J64"/>
          <cell r="K64">
            <v>0</v>
          </cell>
          <cell r="L64"/>
          <cell r="M64">
            <v>0</v>
          </cell>
          <cell r="N64">
            <v>2</v>
          </cell>
          <cell r="O64">
            <v>1</v>
          </cell>
          <cell r="P64">
            <v>2</v>
          </cell>
          <cell r="Q64">
            <v>0</v>
          </cell>
          <cell r="R64">
            <v>3</v>
          </cell>
          <cell r="S64"/>
          <cell r="T64">
            <v>8</v>
          </cell>
        </row>
        <row r="65">
          <cell r="G65" t="str">
            <v>105447-P.S.R. PERALILLO</v>
          </cell>
          <cell r="H65">
            <v>7</v>
          </cell>
          <cell r="I65">
            <v>2</v>
          </cell>
          <cell r="J65">
            <v>6</v>
          </cell>
          <cell r="K65">
            <v>0</v>
          </cell>
          <cell r="L65">
            <v>3</v>
          </cell>
          <cell r="M65">
            <v>0</v>
          </cell>
          <cell r="N65">
            <v>6</v>
          </cell>
          <cell r="O65">
            <v>1</v>
          </cell>
          <cell r="P65">
            <v>1</v>
          </cell>
          <cell r="Q65">
            <v>15</v>
          </cell>
          <cell r="R65">
            <v>0</v>
          </cell>
          <cell r="S65">
            <v>1</v>
          </cell>
          <cell r="T65">
            <v>42</v>
          </cell>
        </row>
        <row r="66">
          <cell r="G66" t="str">
            <v>105448-P.S.R. SANTA VIRGINIA</v>
          </cell>
          <cell r="H66">
            <v>1</v>
          </cell>
          <cell r="I66">
            <v>2</v>
          </cell>
          <cell r="J66">
            <v>4</v>
          </cell>
          <cell r="K66">
            <v>2</v>
          </cell>
          <cell r="L66">
            <v>5</v>
          </cell>
          <cell r="M66">
            <v>2</v>
          </cell>
          <cell r="N66">
            <v>2</v>
          </cell>
          <cell r="O66">
            <v>2</v>
          </cell>
          <cell r="P66">
            <v>6</v>
          </cell>
          <cell r="Q66">
            <v>6</v>
          </cell>
          <cell r="R66">
            <v>1</v>
          </cell>
          <cell r="S66"/>
          <cell r="T66">
            <v>33</v>
          </cell>
        </row>
        <row r="67">
          <cell r="G67" t="str">
            <v>105449-P.S.R. TUNGA NORTE</v>
          </cell>
          <cell r="H67">
            <v>1</v>
          </cell>
          <cell r="I67">
            <v>1</v>
          </cell>
          <cell r="J67">
            <v>0</v>
          </cell>
          <cell r="K67">
            <v>2</v>
          </cell>
          <cell r="L67">
            <v>0</v>
          </cell>
          <cell r="M67">
            <v>0</v>
          </cell>
          <cell r="N67">
            <v>1</v>
          </cell>
          <cell r="O67">
            <v>2</v>
          </cell>
          <cell r="P67">
            <v>5</v>
          </cell>
          <cell r="Q67">
            <v>1</v>
          </cell>
          <cell r="R67">
            <v>7</v>
          </cell>
          <cell r="S67"/>
          <cell r="T67">
            <v>20</v>
          </cell>
        </row>
        <row r="68">
          <cell r="G68" t="str">
            <v>105485-P.S.R. PLAN DE HORNOS</v>
          </cell>
          <cell r="H68">
            <v>6</v>
          </cell>
          <cell r="I68">
            <v>1</v>
          </cell>
          <cell r="J68">
            <v>5</v>
          </cell>
          <cell r="K68">
            <v>3</v>
          </cell>
          <cell r="L68">
            <v>5</v>
          </cell>
          <cell r="M68">
            <v>2</v>
          </cell>
          <cell r="N68">
            <v>3</v>
          </cell>
          <cell r="O68">
            <v>21</v>
          </cell>
          <cell r="P68"/>
          <cell r="Q68">
            <v>3</v>
          </cell>
          <cell r="R68">
            <v>4</v>
          </cell>
          <cell r="S68">
            <v>1</v>
          </cell>
          <cell r="T68">
            <v>54</v>
          </cell>
        </row>
        <row r="69">
          <cell r="G69" t="str">
            <v>105486-P.S.R. TUNGA SUR</v>
          </cell>
          <cell r="H69">
            <v>9</v>
          </cell>
          <cell r="I69"/>
          <cell r="J69">
            <v>7</v>
          </cell>
          <cell r="K69">
            <v>3</v>
          </cell>
          <cell r="L69">
            <v>8</v>
          </cell>
          <cell r="M69"/>
          <cell r="N69">
            <v>3</v>
          </cell>
          <cell r="O69">
            <v>1</v>
          </cell>
          <cell r="P69">
            <v>8</v>
          </cell>
          <cell r="Q69">
            <v>2</v>
          </cell>
          <cell r="R69">
            <v>5</v>
          </cell>
          <cell r="S69"/>
          <cell r="T69">
            <v>46</v>
          </cell>
        </row>
        <row r="70">
          <cell r="G70" t="str">
            <v>105487-P.S.R. CAÑAS UNO</v>
          </cell>
          <cell r="H70">
            <v>6</v>
          </cell>
          <cell r="I70">
            <v>4</v>
          </cell>
          <cell r="J70">
            <v>11</v>
          </cell>
          <cell r="K70">
            <v>17</v>
          </cell>
          <cell r="L70">
            <v>10</v>
          </cell>
          <cell r="M70">
            <v>12</v>
          </cell>
          <cell r="N70">
            <v>1</v>
          </cell>
          <cell r="O70">
            <v>12</v>
          </cell>
          <cell r="P70">
            <v>23</v>
          </cell>
          <cell r="Q70">
            <v>13</v>
          </cell>
          <cell r="R70">
            <v>10</v>
          </cell>
          <cell r="S70"/>
          <cell r="T70">
            <v>119</v>
          </cell>
        </row>
        <row r="71">
          <cell r="G71" t="str">
            <v>105496-P.S.R. PINTACURA SUR</v>
          </cell>
          <cell r="H71">
            <v>4</v>
          </cell>
          <cell r="I71">
            <v>1</v>
          </cell>
          <cell r="J71">
            <v>8</v>
          </cell>
          <cell r="K71">
            <v>6</v>
          </cell>
          <cell r="L71">
            <v>10</v>
          </cell>
          <cell r="M71">
            <v>8</v>
          </cell>
          <cell r="N71">
            <v>0</v>
          </cell>
          <cell r="O71">
            <v>4</v>
          </cell>
          <cell r="P71">
            <v>2</v>
          </cell>
          <cell r="Q71">
            <v>3</v>
          </cell>
          <cell r="R71">
            <v>1</v>
          </cell>
          <cell r="S71"/>
          <cell r="T71">
            <v>47</v>
          </cell>
        </row>
        <row r="72">
          <cell r="G72" t="str">
            <v>105504-P.S.R. SOCAVON</v>
          </cell>
          <cell r="H72">
            <v>9</v>
          </cell>
          <cell r="I72"/>
          <cell r="J72">
            <v>6</v>
          </cell>
          <cell r="K72">
            <v>3</v>
          </cell>
          <cell r="L72">
            <v>2</v>
          </cell>
          <cell r="M72">
            <v>3</v>
          </cell>
          <cell r="N72">
            <v>2</v>
          </cell>
          <cell r="O72">
            <v>1</v>
          </cell>
          <cell r="P72">
            <v>6</v>
          </cell>
          <cell r="Q72">
            <v>2</v>
          </cell>
          <cell r="R72">
            <v>1</v>
          </cell>
          <cell r="S72"/>
          <cell r="T72">
            <v>35</v>
          </cell>
        </row>
        <row r="73">
          <cell r="G73" t="str">
            <v>200366-CESFAM URBANO II</v>
          </cell>
          <cell r="H73">
            <v>60</v>
          </cell>
          <cell r="I73">
            <v>48</v>
          </cell>
          <cell r="J73">
            <v>129</v>
          </cell>
          <cell r="K73">
            <v>134</v>
          </cell>
          <cell r="L73">
            <v>89</v>
          </cell>
          <cell r="M73">
            <v>104</v>
          </cell>
          <cell r="N73">
            <v>181</v>
          </cell>
          <cell r="O73">
            <v>138</v>
          </cell>
          <cell r="P73">
            <v>104</v>
          </cell>
          <cell r="Q73">
            <v>124</v>
          </cell>
          <cell r="R73">
            <v>307</v>
          </cell>
          <cell r="S73"/>
          <cell r="T73">
            <v>1418</v>
          </cell>
        </row>
        <row r="74">
          <cell r="G74" t="str">
            <v>04202-CANELA</v>
          </cell>
          <cell r="H74">
            <v>38</v>
          </cell>
          <cell r="I74">
            <v>10</v>
          </cell>
          <cell r="J74">
            <v>44</v>
          </cell>
          <cell r="K74">
            <v>57</v>
          </cell>
          <cell r="L74">
            <v>59</v>
          </cell>
          <cell r="M74">
            <v>102</v>
          </cell>
          <cell r="N74">
            <v>139</v>
          </cell>
          <cell r="O74">
            <v>104</v>
          </cell>
          <cell r="P74">
            <v>98</v>
          </cell>
          <cell r="Q74">
            <v>107</v>
          </cell>
          <cell r="R74">
            <v>69</v>
          </cell>
          <cell r="S74">
            <v>80</v>
          </cell>
          <cell r="T74">
            <v>907</v>
          </cell>
        </row>
        <row r="75">
          <cell r="G75" t="str">
            <v>105309-CES. RURAL CANELA</v>
          </cell>
          <cell r="H75">
            <v>0</v>
          </cell>
          <cell r="I75">
            <v>0</v>
          </cell>
          <cell r="J75">
            <v>2</v>
          </cell>
          <cell r="K75">
            <v>42</v>
          </cell>
          <cell r="L75">
            <v>13</v>
          </cell>
          <cell r="M75">
            <v>43</v>
          </cell>
          <cell r="N75">
            <v>13</v>
          </cell>
          <cell r="O75">
            <v>40</v>
          </cell>
          <cell r="P75">
            <v>39</v>
          </cell>
          <cell r="Q75">
            <v>49</v>
          </cell>
          <cell r="R75">
            <v>28</v>
          </cell>
          <cell r="S75">
            <v>25</v>
          </cell>
          <cell r="T75">
            <v>294</v>
          </cell>
        </row>
        <row r="76">
          <cell r="G76" t="str">
            <v xml:space="preserve">105450-P.S.R. MINCHA NORTE            </v>
          </cell>
          <cell r="H76">
            <v>13</v>
          </cell>
          <cell r="I76">
            <v>0</v>
          </cell>
          <cell r="J76">
            <v>24</v>
          </cell>
          <cell r="K76">
            <v>8</v>
          </cell>
          <cell r="L76">
            <v>14</v>
          </cell>
          <cell r="M76">
            <v>4</v>
          </cell>
          <cell r="N76">
            <v>15</v>
          </cell>
          <cell r="O76">
            <v>13</v>
          </cell>
          <cell r="P76">
            <v>15</v>
          </cell>
          <cell r="Q76">
            <v>23</v>
          </cell>
          <cell r="R76">
            <v>11</v>
          </cell>
          <cell r="S76">
            <v>12</v>
          </cell>
          <cell r="T76">
            <v>152</v>
          </cell>
        </row>
        <row r="77">
          <cell r="G77" t="str">
            <v>105451-P.S.R. AGUA FRIA</v>
          </cell>
          <cell r="H77">
            <v>0</v>
          </cell>
          <cell r="I77">
            <v>10</v>
          </cell>
          <cell r="J77">
            <v>7</v>
          </cell>
          <cell r="K77">
            <v>0</v>
          </cell>
          <cell r="L77">
            <v>7</v>
          </cell>
          <cell r="M77">
            <v>5</v>
          </cell>
          <cell r="N77">
            <v>7</v>
          </cell>
          <cell r="O77">
            <v>6</v>
          </cell>
          <cell r="P77">
            <v>0</v>
          </cell>
          <cell r="Q77">
            <v>7</v>
          </cell>
          <cell r="R77">
            <v>5</v>
          </cell>
          <cell r="S77">
            <v>5</v>
          </cell>
          <cell r="T77">
            <v>59</v>
          </cell>
        </row>
        <row r="78">
          <cell r="G78" t="str">
            <v>105482-P.S.R. CANELA ALTA</v>
          </cell>
          <cell r="H78">
            <v>5</v>
          </cell>
          <cell r="I78">
            <v>0</v>
          </cell>
          <cell r="J78">
            <v>0</v>
          </cell>
          <cell r="K78">
            <v>0</v>
          </cell>
          <cell r="L78">
            <v>1</v>
          </cell>
          <cell r="M78">
            <v>20</v>
          </cell>
          <cell r="N78">
            <v>52</v>
          </cell>
          <cell r="O78">
            <v>33</v>
          </cell>
          <cell r="P78">
            <v>32</v>
          </cell>
          <cell r="Q78">
            <v>1</v>
          </cell>
          <cell r="R78">
            <v>0</v>
          </cell>
          <cell r="S78">
            <v>1</v>
          </cell>
          <cell r="T78">
            <v>145</v>
          </cell>
        </row>
        <row r="79">
          <cell r="G79" t="str">
            <v>105483-P.S.R. LOS RULOS</v>
          </cell>
          <cell r="H79">
            <v>12</v>
          </cell>
          <cell r="I79">
            <v>0</v>
          </cell>
          <cell r="J79">
            <v>1</v>
          </cell>
          <cell r="K79">
            <v>6</v>
          </cell>
          <cell r="L79">
            <v>0</v>
          </cell>
          <cell r="M79">
            <v>8</v>
          </cell>
          <cell r="N79">
            <v>6</v>
          </cell>
          <cell r="O79"/>
          <cell r="P79">
            <v>0</v>
          </cell>
          <cell r="Q79">
            <v>8</v>
          </cell>
          <cell r="R79">
            <v>7</v>
          </cell>
          <cell r="S79"/>
          <cell r="T79">
            <v>48</v>
          </cell>
        </row>
        <row r="80">
          <cell r="G80" t="str">
            <v>105484-P.S.R. HUENTELAUQUEN</v>
          </cell>
          <cell r="H80">
            <v>8</v>
          </cell>
          <cell r="I80"/>
          <cell r="J80">
            <v>4</v>
          </cell>
          <cell r="K80">
            <v>1</v>
          </cell>
          <cell r="L80">
            <v>6</v>
          </cell>
          <cell r="M80">
            <v>22</v>
          </cell>
          <cell r="N80">
            <v>37</v>
          </cell>
          <cell r="O80">
            <v>8</v>
          </cell>
          <cell r="P80">
            <v>8</v>
          </cell>
          <cell r="Q80">
            <v>10</v>
          </cell>
          <cell r="R80">
            <v>0</v>
          </cell>
          <cell r="S80">
            <v>17</v>
          </cell>
          <cell r="T80">
            <v>121</v>
          </cell>
        </row>
        <row r="81">
          <cell r="G81" t="str">
            <v>105488-P.S.R. ESPIRITU SANTO</v>
          </cell>
          <cell r="H81"/>
          <cell r="I81"/>
          <cell r="J81"/>
          <cell r="K81"/>
          <cell r="L81">
            <v>3</v>
          </cell>
          <cell r="M81"/>
          <cell r="N81"/>
          <cell r="O81"/>
          <cell r="P81">
            <v>0</v>
          </cell>
          <cell r="Q81"/>
          <cell r="R81"/>
          <cell r="S81">
            <v>9</v>
          </cell>
          <cell r="T81">
            <v>12</v>
          </cell>
        </row>
        <row r="82">
          <cell r="G82" t="str">
            <v>105493-P.S.R. MINCHA SUR</v>
          </cell>
          <cell r="H82"/>
          <cell r="I82"/>
          <cell r="J82">
            <v>0</v>
          </cell>
          <cell r="K82">
            <v>0</v>
          </cell>
          <cell r="L82">
            <v>10</v>
          </cell>
          <cell r="M82"/>
          <cell r="N82">
            <v>9</v>
          </cell>
          <cell r="O82">
            <v>0</v>
          </cell>
          <cell r="P82"/>
          <cell r="Q82">
            <v>9</v>
          </cell>
          <cell r="R82">
            <v>11</v>
          </cell>
          <cell r="S82">
            <v>5</v>
          </cell>
          <cell r="T82">
            <v>44</v>
          </cell>
        </row>
        <row r="83">
          <cell r="G83" t="str">
            <v>105497-P.S.R. JABONERIA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</v>
          </cell>
          <cell r="M83"/>
          <cell r="N83">
            <v>0</v>
          </cell>
          <cell r="O83">
            <v>4</v>
          </cell>
          <cell r="P83">
            <v>4</v>
          </cell>
          <cell r="Q83">
            <v>0</v>
          </cell>
          <cell r="R83">
            <v>0</v>
          </cell>
          <cell r="S83">
            <v>6</v>
          </cell>
          <cell r="T83">
            <v>19</v>
          </cell>
        </row>
        <row r="84">
          <cell r="G84" t="str">
            <v>105498-P.S.R. QUEBRADA DE LINARES</v>
          </cell>
          <cell r="H84"/>
          <cell r="I84">
            <v>0</v>
          </cell>
          <cell r="J84">
            <v>6</v>
          </cell>
          <cell r="K84"/>
          <cell r="L84"/>
          <cell r="M84">
            <v>0</v>
          </cell>
          <cell r="N84"/>
          <cell r="O84"/>
          <cell r="P84"/>
          <cell r="Q84"/>
          <cell r="R84">
            <v>7</v>
          </cell>
          <cell r="S84"/>
          <cell r="T84">
            <v>13</v>
          </cell>
        </row>
        <row r="85">
          <cell r="G85" t="str">
            <v>04203-LOS VILOS</v>
          </cell>
          <cell r="H85">
            <v>128</v>
          </cell>
          <cell r="I85">
            <v>116</v>
          </cell>
          <cell r="J85">
            <v>91</v>
          </cell>
          <cell r="K85">
            <v>118</v>
          </cell>
          <cell r="L85">
            <v>89</v>
          </cell>
          <cell r="M85">
            <v>86</v>
          </cell>
          <cell r="N85">
            <v>108</v>
          </cell>
          <cell r="O85">
            <v>74</v>
          </cell>
          <cell r="P85">
            <v>70</v>
          </cell>
          <cell r="Q85">
            <v>105</v>
          </cell>
          <cell r="R85">
            <v>42</v>
          </cell>
          <cell r="S85">
            <v>111</v>
          </cell>
          <cell r="T85">
            <v>1138</v>
          </cell>
        </row>
        <row r="86">
          <cell r="G86" t="str">
            <v>105108-HOSPITAL LOS VILOS</v>
          </cell>
          <cell r="H86">
            <v>78</v>
          </cell>
          <cell r="I86">
            <v>98</v>
          </cell>
          <cell r="J86">
            <v>48</v>
          </cell>
          <cell r="K86">
            <v>45</v>
          </cell>
          <cell r="L86">
            <v>43</v>
          </cell>
          <cell r="M86">
            <v>29</v>
          </cell>
          <cell r="N86">
            <v>65</v>
          </cell>
          <cell r="O86">
            <v>48</v>
          </cell>
          <cell r="P86">
            <v>38</v>
          </cell>
          <cell r="Q86">
            <v>76</v>
          </cell>
          <cell r="R86">
            <v>35</v>
          </cell>
          <cell r="S86">
            <v>36</v>
          </cell>
          <cell r="T86">
            <v>639</v>
          </cell>
        </row>
        <row r="87">
          <cell r="G87" t="str">
            <v xml:space="preserve">105478-P.S.R. CAIMANES                   </v>
          </cell>
          <cell r="H87">
            <v>6</v>
          </cell>
          <cell r="I87">
            <v>0</v>
          </cell>
          <cell r="J87">
            <v>9</v>
          </cell>
          <cell r="K87">
            <v>8</v>
          </cell>
          <cell r="L87">
            <v>5</v>
          </cell>
          <cell r="M87">
            <v>8</v>
          </cell>
          <cell r="N87">
            <v>4</v>
          </cell>
          <cell r="O87">
            <v>5</v>
          </cell>
          <cell r="P87">
            <v>4</v>
          </cell>
          <cell r="Q87">
            <v>6</v>
          </cell>
          <cell r="R87"/>
          <cell r="S87">
            <v>5</v>
          </cell>
          <cell r="T87">
            <v>60</v>
          </cell>
        </row>
        <row r="88">
          <cell r="G88" t="str">
            <v>105479-P.S.R. GUANGUALI</v>
          </cell>
          <cell r="H88">
            <v>4</v>
          </cell>
          <cell r="I88">
            <v>1</v>
          </cell>
          <cell r="J88">
            <v>14</v>
          </cell>
          <cell r="K88">
            <v>18</v>
          </cell>
          <cell r="L88">
            <v>15</v>
          </cell>
          <cell r="M88">
            <v>17</v>
          </cell>
          <cell r="N88">
            <v>10</v>
          </cell>
          <cell r="O88">
            <v>9</v>
          </cell>
          <cell r="P88">
            <v>1</v>
          </cell>
          <cell r="Q88">
            <v>0</v>
          </cell>
          <cell r="R88">
            <v>0</v>
          </cell>
          <cell r="S88">
            <v>2</v>
          </cell>
          <cell r="T88">
            <v>91</v>
          </cell>
        </row>
        <row r="89">
          <cell r="G89" t="str">
            <v>105480-P.S.R. QUILIMARI</v>
          </cell>
          <cell r="H89">
            <v>8</v>
          </cell>
          <cell r="I89">
            <v>9</v>
          </cell>
          <cell r="J89">
            <v>10</v>
          </cell>
          <cell r="K89">
            <v>38</v>
          </cell>
          <cell r="L89">
            <v>21</v>
          </cell>
          <cell r="M89">
            <v>27</v>
          </cell>
          <cell r="N89">
            <v>24</v>
          </cell>
          <cell r="O89">
            <v>4</v>
          </cell>
          <cell r="P89">
            <v>25</v>
          </cell>
          <cell r="Q89">
            <v>18</v>
          </cell>
          <cell r="R89">
            <v>7</v>
          </cell>
          <cell r="S89">
            <v>58</v>
          </cell>
          <cell r="T89">
            <v>249</v>
          </cell>
        </row>
        <row r="90">
          <cell r="G90" t="str">
            <v>105481-P.S.R. TILAMA</v>
          </cell>
          <cell r="H90">
            <v>8</v>
          </cell>
          <cell r="I90">
            <v>0</v>
          </cell>
          <cell r="J90">
            <v>1</v>
          </cell>
          <cell r="K90">
            <v>3</v>
          </cell>
          <cell r="L90">
            <v>2</v>
          </cell>
          <cell r="M90">
            <v>5</v>
          </cell>
          <cell r="N90">
            <v>2</v>
          </cell>
          <cell r="O90">
            <v>3</v>
          </cell>
          <cell r="P90">
            <v>0</v>
          </cell>
          <cell r="Q90">
            <v>1</v>
          </cell>
          <cell r="R90">
            <v>0</v>
          </cell>
          <cell r="S90">
            <v>4</v>
          </cell>
          <cell r="T90">
            <v>29</v>
          </cell>
        </row>
        <row r="91">
          <cell r="G91" t="str">
            <v>105511-P.S.R. LOS CONDORES</v>
          </cell>
          <cell r="H91">
            <v>24</v>
          </cell>
          <cell r="I91">
            <v>8</v>
          </cell>
          <cell r="J91">
            <v>9</v>
          </cell>
          <cell r="K91">
            <v>6</v>
          </cell>
          <cell r="L91">
            <v>3</v>
          </cell>
          <cell r="M91">
            <v>0</v>
          </cell>
          <cell r="N91">
            <v>3</v>
          </cell>
          <cell r="O91">
            <v>5</v>
          </cell>
          <cell r="P91">
            <v>2</v>
          </cell>
          <cell r="Q91">
            <v>4</v>
          </cell>
          <cell r="R91"/>
          <cell r="S91">
            <v>6</v>
          </cell>
          <cell r="T91">
            <v>70</v>
          </cell>
        </row>
        <row r="92">
          <cell r="G92" t="str">
            <v>04204-SALAMANCA</v>
          </cell>
          <cell r="H92">
            <v>165</v>
          </cell>
          <cell r="I92">
            <v>168</v>
          </cell>
          <cell r="J92">
            <v>179</v>
          </cell>
          <cell r="K92">
            <v>192</v>
          </cell>
          <cell r="L92">
            <v>200</v>
          </cell>
          <cell r="M92">
            <v>229</v>
          </cell>
          <cell r="N92">
            <v>137</v>
          </cell>
          <cell r="O92">
            <v>224</v>
          </cell>
          <cell r="P92">
            <v>185</v>
          </cell>
          <cell r="Q92">
            <v>140</v>
          </cell>
          <cell r="R92">
            <v>183</v>
          </cell>
          <cell r="S92">
            <v>167</v>
          </cell>
          <cell r="T92">
            <v>2169</v>
          </cell>
        </row>
        <row r="93">
          <cell r="G93" t="str">
            <v>105104-HOSPITAL SALAMANCA</v>
          </cell>
          <cell r="H93">
            <v>62</v>
          </cell>
          <cell r="I93">
            <v>92</v>
          </cell>
          <cell r="J93">
            <v>75</v>
          </cell>
          <cell r="K93">
            <v>77</v>
          </cell>
          <cell r="L93">
            <v>67</v>
          </cell>
          <cell r="M93">
            <v>87</v>
          </cell>
          <cell r="N93">
            <v>34</v>
          </cell>
          <cell r="O93">
            <v>74</v>
          </cell>
          <cell r="P93">
            <v>63</v>
          </cell>
          <cell r="Q93">
            <v>38</v>
          </cell>
          <cell r="R93">
            <v>39</v>
          </cell>
          <cell r="S93">
            <v>50</v>
          </cell>
          <cell r="T93">
            <v>758</v>
          </cell>
        </row>
        <row r="94">
          <cell r="G94" t="str">
            <v xml:space="preserve">105452-P.S.R. CUNCUMEN                 </v>
          </cell>
          <cell r="H94">
            <v>5</v>
          </cell>
          <cell r="I94">
            <v>4</v>
          </cell>
          <cell r="J94"/>
          <cell r="K94">
            <v>0</v>
          </cell>
          <cell r="L94">
            <v>20</v>
          </cell>
          <cell r="M94">
            <v>12</v>
          </cell>
          <cell r="N94">
            <v>8</v>
          </cell>
          <cell r="O94">
            <v>5</v>
          </cell>
          <cell r="P94">
            <v>1</v>
          </cell>
          <cell r="Q94">
            <v>1</v>
          </cell>
          <cell r="R94">
            <v>9</v>
          </cell>
          <cell r="S94">
            <v>7</v>
          </cell>
          <cell r="T94">
            <v>72</v>
          </cell>
        </row>
        <row r="95">
          <cell r="G95" t="str">
            <v>105453-P.S.R. TRANQUILLA</v>
          </cell>
          <cell r="H95">
            <v>15</v>
          </cell>
          <cell r="I95">
            <v>12</v>
          </cell>
          <cell r="J95">
            <v>2</v>
          </cell>
          <cell r="K95">
            <v>12</v>
          </cell>
          <cell r="L95">
            <v>20</v>
          </cell>
          <cell r="M95">
            <v>19</v>
          </cell>
          <cell r="N95">
            <v>17</v>
          </cell>
          <cell r="O95">
            <v>24</v>
          </cell>
          <cell r="P95">
            <v>21</v>
          </cell>
          <cell r="Q95">
            <v>14</v>
          </cell>
          <cell r="R95">
            <v>19</v>
          </cell>
          <cell r="S95">
            <v>29</v>
          </cell>
          <cell r="T95">
            <v>204</v>
          </cell>
        </row>
        <row r="96">
          <cell r="G96" t="str">
            <v>105454-P.S.R. CUNLAGUA</v>
          </cell>
          <cell r="H96">
            <v>12</v>
          </cell>
          <cell r="I96">
            <v>6</v>
          </cell>
          <cell r="J96">
            <v>5</v>
          </cell>
          <cell r="K96">
            <v>4</v>
          </cell>
          <cell r="L96">
            <v>8</v>
          </cell>
          <cell r="M96">
            <v>4</v>
          </cell>
          <cell r="N96">
            <v>5</v>
          </cell>
          <cell r="O96">
            <v>2</v>
          </cell>
          <cell r="P96">
            <v>3</v>
          </cell>
          <cell r="Q96">
            <v>5</v>
          </cell>
          <cell r="R96">
            <v>1</v>
          </cell>
          <cell r="S96">
            <v>6</v>
          </cell>
          <cell r="T96">
            <v>61</v>
          </cell>
        </row>
        <row r="97">
          <cell r="G97" t="str">
            <v>105455-P.S.R. CHILLEPIN</v>
          </cell>
          <cell r="H97">
            <v>5</v>
          </cell>
          <cell r="I97">
            <v>2</v>
          </cell>
          <cell r="J97">
            <v>18</v>
          </cell>
          <cell r="K97">
            <v>9</v>
          </cell>
          <cell r="L97">
            <v>11</v>
          </cell>
          <cell r="M97">
            <v>8</v>
          </cell>
          <cell r="N97">
            <v>7</v>
          </cell>
          <cell r="O97">
            <v>8</v>
          </cell>
          <cell r="P97">
            <v>26</v>
          </cell>
          <cell r="Q97">
            <v>18</v>
          </cell>
          <cell r="R97">
            <v>13</v>
          </cell>
          <cell r="S97">
            <v>6</v>
          </cell>
          <cell r="T97">
            <v>131</v>
          </cell>
        </row>
        <row r="98">
          <cell r="G98" t="str">
            <v>105456-P.S.R. LLIMPO</v>
          </cell>
          <cell r="H98">
            <v>2</v>
          </cell>
          <cell r="I98">
            <v>2</v>
          </cell>
          <cell r="J98">
            <v>4</v>
          </cell>
          <cell r="K98">
            <v>7</v>
          </cell>
          <cell r="L98">
            <v>2</v>
          </cell>
          <cell r="M98">
            <v>12</v>
          </cell>
          <cell r="N98">
            <v>9</v>
          </cell>
          <cell r="O98">
            <v>19</v>
          </cell>
          <cell r="P98">
            <v>5</v>
          </cell>
          <cell r="Q98">
            <v>3</v>
          </cell>
          <cell r="R98">
            <v>8</v>
          </cell>
          <cell r="S98">
            <v>5</v>
          </cell>
          <cell r="T98">
            <v>78</v>
          </cell>
        </row>
        <row r="99">
          <cell r="G99" t="str">
            <v>105457-P.S.R. SAN AGUSTIN</v>
          </cell>
          <cell r="H99">
            <v>6</v>
          </cell>
          <cell r="I99">
            <v>8</v>
          </cell>
          <cell r="J99">
            <v>3</v>
          </cell>
          <cell r="K99">
            <v>6</v>
          </cell>
          <cell r="L99">
            <v>10</v>
          </cell>
          <cell r="M99">
            <v>5</v>
          </cell>
          <cell r="N99">
            <v>3</v>
          </cell>
          <cell r="O99">
            <v>9</v>
          </cell>
          <cell r="P99">
            <v>5</v>
          </cell>
          <cell r="Q99">
            <v>11</v>
          </cell>
          <cell r="R99">
            <v>6</v>
          </cell>
          <cell r="S99">
            <v>5</v>
          </cell>
          <cell r="T99">
            <v>77</v>
          </cell>
        </row>
        <row r="100">
          <cell r="G100" t="str">
            <v>105458-P.S.R. TAHUINCO</v>
          </cell>
          <cell r="H100">
            <v>13</v>
          </cell>
          <cell r="I100">
            <v>6</v>
          </cell>
          <cell r="J100">
            <v>18</v>
          </cell>
          <cell r="K100">
            <v>30</v>
          </cell>
          <cell r="L100">
            <v>23</v>
          </cell>
          <cell r="M100">
            <v>30</v>
          </cell>
          <cell r="N100">
            <v>17</v>
          </cell>
          <cell r="O100">
            <v>31</v>
          </cell>
          <cell r="P100">
            <v>28</v>
          </cell>
          <cell r="Q100">
            <v>17</v>
          </cell>
          <cell r="R100">
            <v>60</v>
          </cell>
          <cell r="S100">
            <v>21</v>
          </cell>
          <cell r="T100">
            <v>294</v>
          </cell>
        </row>
        <row r="101">
          <cell r="G101" t="str">
            <v>105491-P.S.R. QUELEN BAJO</v>
          </cell>
          <cell r="H101">
            <v>25</v>
          </cell>
          <cell r="I101">
            <v>11</v>
          </cell>
          <cell r="J101">
            <v>24</v>
          </cell>
          <cell r="K101">
            <v>16</v>
          </cell>
          <cell r="L101">
            <v>21</v>
          </cell>
          <cell r="M101">
            <v>28</v>
          </cell>
          <cell r="N101">
            <v>17</v>
          </cell>
          <cell r="O101">
            <v>21</v>
          </cell>
          <cell r="P101">
            <v>19</v>
          </cell>
          <cell r="Q101">
            <v>13</v>
          </cell>
          <cell r="R101">
            <v>9</v>
          </cell>
          <cell r="S101">
            <v>11</v>
          </cell>
          <cell r="T101">
            <v>215</v>
          </cell>
        </row>
        <row r="102">
          <cell r="G102" t="str">
            <v>105492-P.S.R. CAMISA</v>
          </cell>
          <cell r="H102">
            <v>6</v>
          </cell>
          <cell r="I102">
            <v>4</v>
          </cell>
          <cell r="J102">
            <v>9</v>
          </cell>
          <cell r="K102">
            <v>9</v>
          </cell>
          <cell r="L102">
            <v>4</v>
          </cell>
          <cell r="M102">
            <v>9</v>
          </cell>
          <cell r="N102">
            <v>3</v>
          </cell>
          <cell r="O102">
            <v>3</v>
          </cell>
          <cell r="P102">
            <v>2</v>
          </cell>
          <cell r="Q102">
            <v>3</v>
          </cell>
          <cell r="R102">
            <v>0</v>
          </cell>
          <cell r="S102">
            <v>3</v>
          </cell>
          <cell r="T102">
            <v>55</v>
          </cell>
        </row>
        <row r="103">
          <cell r="G103" t="str">
            <v>105501-P.S.R. ARBOLEDA GRANDE</v>
          </cell>
          <cell r="H103">
            <v>14</v>
          </cell>
          <cell r="I103">
            <v>21</v>
          </cell>
          <cell r="J103">
            <v>21</v>
          </cell>
          <cell r="K103">
            <v>22</v>
          </cell>
          <cell r="L103">
            <v>14</v>
          </cell>
          <cell r="M103">
            <v>15</v>
          </cell>
          <cell r="N103">
            <v>17</v>
          </cell>
          <cell r="O103">
            <v>28</v>
          </cell>
          <cell r="P103">
            <v>12</v>
          </cell>
          <cell r="Q103">
            <v>17</v>
          </cell>
          <cell r="R103">
            <v>19</v>
          </cell>
          <cell r="S103">
            <v>24</v>
          </cell>
          <cell r="T103">
            <v>224</v>
          </cell>
        </row>
        <row r="104">
          <cell r="G104" t="str">
            <v>04301-OVALLE</v>
          </cell>
          <cell r="H104">
            <v>635</v>
          </cell>
          <cell r="I104">
            <v>592</v>
          </cell>
          <cell r="J104">
            <v>610</v>
          </cell>
          <cell r="K104">
            <v>594</v>
          </cell>
          <cell r="L104">
            <v>658</v>
          </cell>
          <cell r="M104">
            <v>566</v>
          </cell>
          <cell r="N104">
            <v>614</v>
          </cell>
          <cell r="O104">
            <v>683</v>
          </cell>
          <cell r="P104">
            <v>597</v>
          </cell>
          <cell r="Q104">
            <v>575</v>
          </cell>
          <cell r="R104">
            <v>144</v>
          </cell>
          <cell r="S104">
            <v>782</v>
          </cell>
          <cell r="T104">
            <v>7050</v>
          </cell>
        </row>
        <row r="105">
          <cell r="G105" t="str">
            <v>105315-CES. RURAL C. DE TAMAYA</v>
          </cell>
          <cell r="H105">
            <v>26</v>
          </cell>
          <cell r="I105">
            <v>38</v>
          </cell>
          <cell r="J105">
            <v>40</v>
          </cell>
          <cell r="K105">
            <v>38</v>
          </cell>
          <cell r="L105">
            <v>42</v>
          </cell>
          <cell r="M105">
            <v>30</v>
          </cell>
          <cell r="N105">
            <v>45</v>
          </cell>
          <cell r="O105">
            <v>57</v>
          </cell>
          <cell r="P105">
            <v>31</v>
          </cell>
          <cell r="Q105">
            <v>27</v>
          </cell>
          <cell r="R105">
            <v>7</v>
          </cell>
          <cell r="S105">
            <v>52</v>
          </cell>
          <cell r="T105">
            <v>433</v>
          </cell>
        </row>
        <row r="106">
          <cell r="G106" t="str">
            <v>105317-CES. JORGE JORDAN D.</v>
          </cell>
          <cell r="H106">
            <v>114</v>
          </cell>
          <cell r="I106">
            <v>75</v>
          </cell>
          <cell r="J106">
            <v>116</v>
          </cell>
          <cell r="K106">
            <v>141</v>
          </cell>
          <cell r="L106">
            <v>168</v>
          </cell>
          <cell r="M106">
            <v>103</v>
          </cell>
          <cell r="N106">
            <v>119</v>
          </cell>
          <cell r="O106">
            <v>163</v>
          </cell>
          <cell r="P106">
            <v>158</v>
          </cell>
          <cell r="Q106">
            <v>116</v>
          </cell>
          <cell r="R106">
            <v>17</v>
          </cell>
          <cell r="S106">
            <v>178</v>
          </cell>
          <cell r="T106">
            <v>1468</v>
          </cell>
        </row>
        <row r="107">
          <cell r="G107" t="str">
            <v>105322-CES. MARCOS MACUADA</v>
          </cell>
          <cell r="H107">
            <v>300</v>
          </cell>
          <cell r="I107">
            <v>245</v>
          </cell>
          <cell r="J107">
            <v>245</v>
          </cell>
          <cell r="K107">
            <v>155</v>
          </cell>
          <cell r="L107">
            <v>178</v>
          </cell>
          <cell r="M107">
            <v>168</v>
          </cell>
          <cell r="N107">
            <v>140</v>
          </cell>
          <cell r="O107">
            <v>190</v>
          </cell>
          <cell r="P107">
            <v>106</v>
          </cell>
          <cell r="Q107">
            <v>95</v>
          </cell>
          <cell r="R107">
            <v>40</v>
          </cell>
          <cell r="S107">
            <v>223</v>
          </cell>
          <cell r="T107">
            <v>2085</v>
          </cell>
        </row>
        <row r="108">
          <cell r="G108" t="str">
            <v>105324-CES. SOTAQUI</v>
          </cell>
          <cell r="H108">
            <v>34</v>
          </cell>
          <cell r="I108">
            <v>30</v>
          </cell>
          <cell r="J108">
            <v>40</v>
          </cell>
          <cell r="K108">
            <v>26</v>
          </cell>
          <cell r="L108">
            <v>35</v>
          </cell>
          <cell r="M108">
            <v>31</v>
          </cell>
          <cell r="N108">
            <v>16</v>
          </cell>
          <cell r="O108">
            <v>32</v>
          </cell>
          <cell r="P108">
            <v>29</v>
          </cell>
          <cell r="Q108">
            <v>91</v>
          </cell>
          <cell r="R108">
            <v>0</v>
          </cell>
          <cell r="S108">
            <v>58</v>
          </cell>
          <cell r="T108">
            <v>422</v>
          </cell>
        </row>
        <row r="109">
          <cell r="G109" t="str">
            <v>105415-P.S.R. BARRAZA</v>
          </cell>
          <cell r="H109">
            <v>9</v>
          </cell>
          <cell r="I109">
            <v>15</v>
          </cell>
          <cell r="J109">
            <v>14</v>
          </cell>
          <cell r="K109">
            <v>8</v>
          </cell>
          <cell r="L109">
            <v>22</v>
          </cell>
          <cell r="M109">
            <v>10</v>
          </cell>
          <cell r="N109">
            <v>13</v>
          </cell>
          <cell r="O109">
            <v>8</v>
          </cell>
          <cell r="P109">
            <v>38</v>
          </cell>
          <cell r="Q109">
            <v>13</v>
          </cell>
          <cell r="R109">
            <v>11</v>
          </cell>
          <cell r="S109">
            <v>6</v>
          </cell>
          <cell r="T109">
            <v>167</v>
          </cell>
        </row>
        <row r="110">
          <cell r="G110" t="str">
            <v xml:space="preserve">105416-P.S.R. CAMARICO                  </v>
          </cell>
          <cell r="H110">
            <v>9</v>
          </cell>
          <cell r="I110">
            <v>15</v>
          </cell>
          <cell r="J110">
            <v>4</v>
          </cell>
          <cell r="K110">
            <v>7</v>
          </cell>
          <cell r="L110">
            <v>13</v>
          </cell>
          <cell r="M110">
            <v>9</v>
          </cell>
          <cell r="N110">
            <v>8</v>
          </cell>
          <cell r="O110">
            <v>0</v>
          </cell>
          <cell r="P110">
            <v>7</v>
          </cell>
          <cell r="Q110">
            <v>9</v>
          </cell>
          <cell r="R110">
            <v>8</v>
          </cell>
          <cell r="S110">
            <v>23</v>
          </cell>
          <cell r="T110">
            <v>112</v>
          </cell>
        </row>
        <row r="111">
          <cell r="G111" t="str">
            <v>105417-P.S.R. ALCONES BAJOS</v>
          </cell>
          <cell r="H111">
            <v>4</v>
          </cell>
          <cell r="I111">
            <v>8</v>
          </cell>
          <cell r="J111">
            <v>13</v>
          </cell>
          <cell r="K111">
            <v>11</v>
          </cell>
          <cell r="L111">
            <v>2</v>
          </cell>
          <cell r="M111">
            <v>15</v>
          </cell>
          <cell r="N111">
            <v>7</v>
          </cell>
          <cell r="O111">
            <v>3</v>
          </cell>
          <cell r="P111">
            <v>16</v>
          </cell>
          <cell r="Q111">
            <v>4</v>
          </cell>
          <cell r="R111">
            <v>6</v>
          </cell>
          <cell r="S111">
            <v>12</v>
          </cell>
          <cell r="T111">
            <v>101</v>
          </cell>
        </row>
        <row r="112">
          <cell r="G112" t="str">
            <v>105419-P.S.R. LAS SOSSAS</v>
          </cell>
          <cell r="H112">
            <v>8</v>
          </cell>
          <cell r="I112">
            <v>4</v>
          </cell>
          <cell r="J112">
            <v>4</v>
          </cell>
          <cell r="K112">
            <v>6</v>
          </cell>
          <cell r="L112">
            <v>7</v>
          </cell>
          <cell r="M112">
            <v>6</v>
          </cell>
          <cell r="N112">
            <v>8</v>
          </cell>
          <cell r="O112">
            <v>4</v>
          </cell>
          <cell r="P112">
            <v>6</v>
          </cell>
          <cell r="Q112">
            <v>5</v>
          </cell>
          <cell r="R112"/>
          <cell r="S112"/>
          <cell r="T112">
            <v>58</v>
          </cell>
        </row>
        <row r="113">
          <cell r="G113" t="str">
            <v>105422-P.S.R. HORNILLOS</v>
          </cell>
          <cell r="H113">
            <v>3</v>
          </cell>
          <cell r="I113">
            <v>8</v>
          </cell>
          <cell r="J113">
            <v>6</v>
          </cell>
          <cell r="K113">
            <v>3</v>
          </cell>
          <cell r="L113">
            <v>1</v>
          </cell>
          <cell r="M113">
            <v>3</v>
          </cell>
          <cell r="N113">
            <v>2</v>
          </cell>
          <cell r="O113">
            <v>4</v>
          </cell>
          <cell r="P113">
            <v>3</v>
          </cell>
          <cell r="Q113">
            <v>0</v>
          </cell>
          <cell r="R113">
            <v>3</v>
          </cell>
          <cell r="S113">
            <v>1</v>
          </cell>
          <cell r="T113">
            <v>37</v>
          </cell>
        </row>
        <row r="114">
          <cell r="G114" t="str">
            <v>105437-P.S.R. CHALINGA</v>
          </cell>
          <cell r="H114">
            <v>5</v>
          </cell>
          <cell r="I114">
            <v>7</v>
          </cell>
          <cell r="J114">
            <v>4</v>
          </cell>
          <cell r="K114">
            <v>11</v>
          </cell>
          <cell r="L114">
            <v>11</v>
          </cell>
          <cell r="M114">
            <v>12</v>
          </cell>
          <cell r="N114">
            <v>7</v>
          </cell>
          <cell r="O114">
            <v>2</v>
          </cell>
          <cell r="P114">
            <v>1</v>
          </cell>
          <cell r="Q114">
            <v>10</v>
          </cell>
          <cell r="R114">
            <v>0</v>
          </cell>
          <cell r="S114">
            <v>21</v>
          </cell>
          <cell r="T114">
            <v>91</v>
          </cell>
        </row>
        <row r="115">
          <cell r="G115" t="str">
            <v>105439-P.S.R. CERRO BLANCO</v>
          </cell>
          <cell r="H115">
            <v>9</v>
          </cell>
          <cell r="I115">
            <v>8</v>
          </cell>
          <cell r="J115">
            <v>4</v>
          </cell>
          <cell r="K115">
            <v>1</v>
          </cell>
          <cell r="L115">
            <v>4</v>
          </cell>
          <cell r="M115">
            <v>4</v>
          </cell>
          <cell r="N115">
            <v>7</v>
          </cell>
          <cell r="O115">
            <v>6</v>
          </cell>
          <cell r="P115">
            <v>7</v>
          </cell>
          <cell r="Q115">
            <v>6</v>
          </cell>
          <cell r="R115">
            <v>0</v>
          </cell>
          <cell r="S115">
            <v>6</v>
          </cell>
          <cell r="T115">
            <v>62</v>
          </cell>
        </row>
        <row r="116">
          <cell r="G116" t="str">
            <v>105507-P.S.R. HUAMALATA</v>
          </cell>
          <cell r="H116">
            <v>15</v>
          </cell>
          <cell r="I116">
            <v>11</v>
          </cell>
          <cell r="J116">
            <v>8</v>
          </cell>
          <cell r="K116">
            <v>5</v>
          </cell>
          <cell r="L116">
            <v>6</v>
          </cell>
          <cell r="M116">
            <v>13</v>
          </cell>
          <cell r="N116">
            <v>6</v>
          </cell>
          <cell r="O116">
            <v>8</v>
          </cell>
          <cell r="P116">
            <v>11</v>
          </cell>
          <cell r="Q116">
            <v>2</v>
          </cell>
          <cell r="R116">
            <v>24</v>
          </cell>
          <cell r="S116">
            <v>42</v>
          </cell>
          <cell r="T116">
            <v>151</v>
          </cell>
        </row>
        <row r="117">
          <cell r="G117" t="str">
            <v>105510-P.S.R. RECOLETA</v>
          </cell>
          <cell r="H117">
            <v>13</v>
          </cell>
          <cell r="I117">
            <v>9</v>
          </cell>
          <cell r="J117">
            <v>15</v>
          </cell>
          <cell r="K117">
            <v>22</v>
          </cell>
          <cell r="L117">
            <v>8</v>
          </cell>
          <cell r="M117">
            <v>5</v>
          </cell>
          <cell r="N117">
            <v>17</v>
          </cell>
          <cell r="O117">
            <v>12</v>
          </cell>
          <cell r="P117">
            <v>9</v>
          </cell>
          <cell r="Q117">
            <v>5</v>
          </cell>
          <cell r="R117">
            <v>9</v>
          </cell>
          <cell r="S117">
            <v>16</v>
          </cell>
          <cell r="T117">
            <v>140</v>
          </cell>
        </row>
        <row r="118">
          <cell r="G118" t="str">
            <v>105722-CECOF SAN JOSE DE LA DEHESA</v>
          </cell>
          <cell r="H118">
            <v>13</v>
          </cell>
          <cell r="I118">
            <v>46</v>
          </cell>
          <cell r="J118">
            <v>17</v>
          </cell>
          <cell r="K118">
            <v>63</v>
          </cell>
          <cell r="L118">
            <v>59</v>
          </cell>
          <cell r="M118">
            <v>27</v>
          </cell>
          <cell r="N118">
            <v>19</v>
          </cell>
          <cell r="O118">
            <v>20</v>
          </cell>
          <cell r="P118">
            <v>21</v>
          </cell>
          <cell r="Q118">
            <v>11</v>
          </cell>
          <cell r="R118">
            <v>8</v>
          </cell>
          <cell r="S118">
            <v>6</v>
          </cell>
          <cell r="T118">
            <v>310</v>
          </cell>
        </row>
        <row r="119">
          <cell r="G119" t="str">
            <v>105723-CECOF LIMARI</v>
          </cell>
          <cell r="H119">
            <v>23</v>
          </cell>
          <cell r="I119">
            <v>21</v>
          </cell>
          <cell r="J119">
            <v>37</v>
          </cell>
          <cell r="K119">
            <v>24</v>
          </cell>
          <cell r="L119">
            <v>19</v>
          </cell>
          <cell r="M119">
            <v>37</v>
          </cell>
          <cell r="N119">
            <v>62</v>
          </cell>
          <cell r="O119">
            <v>29</v>
          </cell>
          <cell r="P119">
            <v>31</v>
          </cell>
          <cell r="Q119">
            <v>15</v>
          </cell>
          <cell r="R119">
            <v>8</v>
          </cell>
          <cell r="S119">
            <v>24</v>
          </cell>
          <cell r="T119">
            <v>330</v>
          </cell>
        </row>
        <row r="120">
          <cell r="G120" t="str">
            <v>200258-CECOF LOS COPIHUES</v>
          </cell>
          <cell r="H120">
            <v>29</v>
          </cell>
          <cell r="I120">
            <v>39</v>
          </cell>
          <cell r="J120">
            <v>27</v>
          </cell>
          <cell r="K120">
            <v>12</v>
          </cell>
          <cell r="L120">
            <v>11</v>
          </cell>
          <cell r="M120">
            <v>13</v>
          </cell>
          <cell r="N120">
            <v>26</v>
          </cell>
          <cell r="O120">
            <v>23</v>
          </cell>
          <cell r="P120">
            <v>29</v>
          </cell>
          <cell r="Q120">
            <v>33</v>
          </cell>
          <cell r="R120"/>
          <cell r="S120">
            <v>0</v>
          </cell>
          <cell r="T120">
            <v>242</v>
          </cell>
        </row>
        <row r="121">
          <cell r="G121" t="str">
            <v>200367-CECOF COLONIA LIMARÍ</v>
          </cell>
          <cell r="H121">
            <v>21</v>
          </cell>
          <cell r="I121">
            <v>13</v>
          </cell>
          <cell r="J121">
            <v>16</v>
          </cell>
          <cell r="K121">
            <v>13</v>
          </cell>
          <cell r="L121">
            <v>26</v>
          </cell>
          <cell r="M121">
            <v>14</v>
          </cell>
          <cell r="N121">
            <v>27</v>
          </cell>
          <cell r="O121">
            <v>22</v>
          </cell>
          <cell r="P121">
            <v>13</v>
          </cell>
          <cell r="Q121">
            <v>33</v>
          </cell>
          <cell r="R121">
            <v>0</v>
          </cell>
          <cell r="S121">
            <v>25</v>
          </cell>
          <cell r="T121">
            <v>223</v>
          </cell>
        </row>
        <row r="122">
          <cell r="G122" t="str">
            <v>200569-CESFAM FRAY JORGE</v>
          </cell>
          <cell r="H122"/>
          <cell r="I122"/>
          <cell r="J122"/>
          <cell r="K122">
            <v>48</v>
          </cell>
          <cell r="L122">
            <v>46</v>
          </cell>
          <cell r="M122">
            <v>66</v>
          </cell>
          <cell r="N122">
            <v>85</v>
          </cell>
          <cell r="O122">
            <v>100</v>
          </cell>
          <cell r="P122">
            <v>81</v>
          </cell>
          <cell r="Q122">
            <v>100</v>
          </cell>
          <cell r="R122">
            <v>3</v>
          </cell>
          <cell r="S122">
            <v>89</v>
          </cell>
          <cell r="T122">
            <v>618</v>
          </cell>
        </row>
        <row r="123">
          <cell r="G123" t="str">
            <v>04302-COMBARBALÁ</v>
          </cell>
          <cell r="H123">
            <v>131</v>
          </cell>
          <cell r="I123">
            <v>144</v>
          </cell>
          <cell r="J123">
            <v>107</v>
          </cell>
          <cell r="K123">
            <v>111</v>
          </cell>
          <cell r="L123">
            <v>85</v>
          </cell>
          <cell r="M123">
            <v>155</v>
          </cell>
          <cell r="N123">
            <v>200</v>
          </cell>
          <cell r="O123">
            <v>229</v>
          </cell>
          <cell r="P123">
            <v>196</v>
          </cell>
          <cell r="Q123">
            <v>75</v>
          </cell>
          <cell r="R123">
            <v>53</v>
          </cell>
          <cell r="S123">
            <v>101</v>
          </cell>
          <cell r="T123">
            <v>1587</v>
          </cell>
        </row>
        <row r="124">
          <cell r="G124" t="str">
            <v>105105-HOSPITAL COMBARBALÁ</v>
          </cell>
          <cell r="H124">
            <v>30</v>
          </cell>
          <cell r="I124">
            <v>41</v>
          </cell>
          <cell r="J124">
            <v>16</v>
          </cell>
          <cell r="K124">
            <v>9</v>
          </cell>
          <cell r="L124">
            <v>17</v>
          </cell>
          <cell r="M124">
            <v>88</v>
          </cell>
          <cell r="N124">
            <v>98</v>
          </cell>
          <cell r="O124">
            <v>150</v>
          </cell>
          <cell r="P124">
            <v>139</v>
          </cell>
          <cell r="Q124">
            <v>32</v>
          </cell>
          <cell r="R124">
            <v>20</v>
          </cell>
          <cell r="S124">
            <v>15</v>
          </cell>
          <cell r="T124">
            <v>655</v>
          </cell>
        </row>
        <row r="125">
          <cell r="G125" t="str">
            <v>105433-P.S.R. SAN LORENZO</v>
          </cell>
          <cell r="H125">
            <v>2</v>
          </cell>
          <cell r="I125">
            <v>4</v>
          </cell>
          <cell r="J125">
            <v>5</v>
          </cell>
          <cell r="K125">
            <v>1</v>
          </cell>
          <cell r="L125">
            <v>3</v>
          </cell>
          <cell r="M125">
            <v>0</v>
          </cell>
          <cell r="N125">
            <v>3</v>
          </cell>
          <cell r="O125">
            <v>6</v>
          </cell>
          <cell r="P125">
            <v>1</v>
          </cell>
          <cell r="Q125"/>
          <cell r="R125"/>
          <cell r="S125">
            <v>2</v>
          </cell>
          <cell r="T125">
            <v>27</v>
          </cell>
        </row>
        <row r="126">
          <cell r="G126" t="str">
            <v>105434-P.S.R. SAN MARCOS</v>
          </cell>
          <cell r="H126">
            <v>11</v>
          </cell>
          <cell r="I126">
            <v>7</v>
          </cell>
          <cell r="J126">
            <v>4</v>
          </cell>
          <cell r="K126">
            <v>9</v>
          </cell>
          <cell r="L126">
            <v>8</v>
          </cell>
          <cell r="M126">
            <v>2</v>
          </cell>
          <cell r="N126">
            <v>11</v>
          </cell>
          <cell r="O126">
            <v>10</v>
          </cell>
          <cell r="P126">
            <v>7</v>
          </cell>
          <cell r="Q126">
            <v>4</v>
          </cell>
          <cell r="R126">
            <v>2</v>
          </cell>
          <cell r="S126">
            <v>6</v>
          </cell>
          <cell r="T126">
            <v>81</v>
          </cell>
        </row>
        <row r="127">
          <cell r="G127" t="str">
            <v>105441-P.S.R. MANQUEHUA</v>
          </cell>
          <cell r="H127">
            <v>9</v>
          </cell>
          <cell r="I127">
            <v>14</v>
          </cell>
          <cell r="J127">
            <v>11</v>
          </cell>
          <cell r="K127">
            <v>26</v>
          </cell>
          <cell r="L127">
            <v>12</v>
          </cell>
          <cell r="M127">
            <v>6</v>
          </cell>
          <cell r="N127">
            <v>12</v>
          </cell>
          <cell r="O127">
            <v>9</v>
          </cell>
          <cell r="P127">
            <v>7</v>
          </cell>
          <cell r="Q127">
            <v>5</v>
          </cell>
          <cell r="R127"/>
          <cell r="S127">
            <v>8</v>
          </cell>
          <cell r="T127">
            <v>119</v>
          </cell>
        </row>
        <row r="128">
          <cell r="G128" t="str">
            <v xml:space="preserve">105459-P.S.R. BARRANCAS                </v>
          </cell>
          <cell r="H128">
            <v>6</v>
          </cell>
          <cell r="I128">
            <v>5</v>
          </cell>
          <cell r="J128">
            <v>7</v>
          </cell>
          <cell r="K128">
            <v>9</v>
          </cell>
          <cell r="L128">
            <v>8</v>
          </cell>
          <cell r="M128">
            <v>9</v>
          </cell>
          <cell r="N128">
            <v>2</v>
          </cell>
          <cell r="O128">
            <v>3</v>
          </cell>
          <cell r="P128"/>
          <cell r="Q128">
            <v>0</v>
          </cell>
          <cell r="R128">
            <v>5</v>
          </cell>
          <cell r="S128">
            <v>7</v>
          </cell>
          <cell r="T128">
            <v>61</v>
          </cell>
        </row>
        <row r="129">
          <cell r="G129" t="str">
            <v>105460-P.S.R. COGOTI 18</v>
          </cell>
          <cell r="H129">
            <v>15</v>
          </cell>
          <cell r="I129">
            <v>21</v>
          </cell>
          <cell r="J129">
            <v>14</v>
          </cell>
          <cell r="K129">
            <v>6</v>
          </cell>
          <cell r="L129">
            <v>10</v>
          </cell>
          <cell r="M129">
            <v>2</v>
          </cell>
          <cell r="N129">
            <v>17</v>
          </cell>
          <cell r="O129">
            <v>9</v>
          </cell>
          <cell r="P129">
            <v>6</v>
          </cell>
          <cell r="Q129">
            <v>3</v>
          </cell>
          <cell r="R129"/>
          <cell r="S129">
            <v>9</v>
          </cell>
          <cell r="T129">
            <v>112</v>
          </cell>
        </row>
        <row r="130">
          <cell r="G130" t="str">
            <v>105461-P.S.R. EL HUACHO</v>
          </cell>
          <cell r="H130">
            <v>7</v>
          </cell>
          <cell r="I130">
            <v>5</v>
          </cell>
          <cell r="J130">
            <v>1</v>
          </cell>
          <cell r="K130">
            <v>6</v>
          </cell>
          <cell r="L130"/>
          <cell r="M130">
            <v>7</v>
          </cell>
          <cell r="N130"/>
          <cell r="O130">
            <v>13</v>
          </cell>
          <cell r="P130">
            <v>1</v>
          </cell>
          <cell r="Q130">
            <v>3</v>
          </cell>
          <cell r="R130"/>
          <cell r="S130">
            <v>7</v>
          </cell>
          <cell r="T130">
            <v>50</v>
          </cell>
        </row>
        <row r="131">
          <cell r="G131" t="str">
            <v>105462-P.S.R. EL SAUCE</v>
          </cell>
          <cell r="H131">
            <v>12</v>
          </cell>
          <cell r="I131">
            <v>14</v>
          </cell>
          <cell r="J131">
            <v>7</v>
          </cell>
          <cell r="K131">
            <v>12</v>
          </cell>
          <cell r="L131">
            <v>6</v>
          </cell>
          <cell r="M131">
            <v>8</v>
          </cell>
          <cell r="N131">
            <v>11</v>
          </cell>
          <cell r="O131">
            <v>1</v>
          </cell>
          <cell r="P131">
            <v>12</v>
          </cell>
          <cell r="Q131">
            <v>6</v>
          </cell>
          <cell r="R131">
            <v>2</v>
          </cell>
          <cell r="S131">
            <v>17</v>
          </cell>
          <cell r="T131">
            <v>108</v>
          </cell>
        </row>
        <row r="132">
          <cell r="G132" t="str">
            <v>105463-P.S.R. QUILITAPIA</v>
          </cell>
          <cell r="H132">
            <v>13</v>
          </cell>
          <cell r="I132">
            <v>5</v>
          </cell>
          <cell r="J132">
            <v>19</v>
          </cell>
          <cell r="K132">
            <v>10</v>
          </cell>
          <cell r="L132">
            <v>11</v>
          </cell>
          <cell r="M132">
            <v>12</v>
          </cell>
          <cell r="N132">
            <v>14</v>
          </cell>
          <cell r="O132">
            <v>8</v>
          </cell>
          <cell r="P132">
            <v>10</v>
          </cell>
          <cell r="Q132">
            <v>4</v>
          </cell>
          <cell r="R132">
            <v>7</v>
          </cell>
          <cell r="S132">
            <v>3</v>
          </cell>
          <cell r="T132">
            <v>116</v>
          </cell>
        </row>
        <row r="133">
          <cell r="G133" t="str">
            <v>105464-P.S.R. LA LIGUA</v>
          </cell>
          <cell r="H133">
            <v>2</v>
          </cell>
          <cell r="I133">
            <v>11</v>
          </cell>
          <cell r="J133">
            <v>6</v>
          </cell>
          <cell r="K133">
            <v>7</v>
          </cell>
          <cell r="L133">
            <v>0</v>
          </cell>
          <cell r="M133">
            <v>2</v>
          </cell>
          <cell r="N133">
            <v>9</v>
          </cell>
          <cell r="O133">
            <v>13</v>
          </cell>
          <cell r="P133">
            <v>6</v>
          </cell>
          <cell r="Q133">
            <v>1</v>
          </cell>
          <cell r="R133"/>
          <cell r="S133">
            <v>9</v>
          </cell>
          <cell r="T133">
            <v>66</v>
          </cell>
        </row>
        <row r="134">
          <cell r="G134" t="str">
            <v>105465-P.S.R. RAMADILLA</v>
          </cell>
          <cell r="H134">
            <v>8</v>
          </cell>
          <cell r="I134">
            <v>3</v>
          </cell>
          <cell r="J134">
            <v>3</v>
          </cell>
          <cell r="K134">
            <v>3</v>
          </cell>
          <cell r="L134">
            <v>3</v>
          </cell>
          <cell r="M134">
            <v>5</v>
          </cell>
          <cell r="N134">
            <v>4</v>
          </cell>
          <cell r="O134">
            <v>2</v>
          </cell>
          <cell r="P134"/>
          <cell r="Q134">
            <v>9</v>
          </cell>
          <cell r="R134">
            <v>0</v>
          </cell>
          <cell r="S134">
            <v>4</v>
          </cell>
          <cell r="T134">
            <v>44</v>
          </cell>
        </row>
        <row r="135">
          <cell r="G135" t="str">
            <v>105466-P.S.R. VALLE HERMOSO</v>
          </cell>
          <cell r="H135">
            <v>4</v>
          </cell>
          <cell r="I135">
            <v>3</v>
          </cell>
          <cell r="J135">
            <v>12</v>
          </cell>
          <cell r="K135">
            <v>10</v>
          </cell>
          <cell r="L135">
            <v>5</v>
          </cell>
          <cell r="M135">
            <v>13</v>
          </cell>
          <cell r="N135">
            <v>11</v>
          </cell>
          <cell r="O135">
            <v>5</v>
          </cell>
          <cell r="P135">
            <v>4</v>
          </cell>
          <cell r="Q135">
            <v>3</v>
          </cell>
          <cell r="R135">
            <v>11</v>
          </cell>
          <cell r="S135">
            <v>12</v>
          </cell>
          <cell r="T135">
            <v>93</v>
          </cell>
        </row>
        <row r="136">
          <cell r="G136" t="str">
            <v>105490-P.S.R. EL DURAZNO</v>
          </cell>
          <cell r="H136">
            <v>12</v>
          </cell>
          <cell r="I136">
            <v>11</v>
          </cell>
          <cell r="J136">
            <v>2</v>
          </cell>
          <cell r="K136">
            <v>3</v>
          </cell>
          <cell r="L136">
            <v>2</v>
          </cell>
          <cell r="M136">
            <v>1</v>
          </cell>
          <cell r="N136">
            <v>8</v>
          </cell>
          <cell r="O136">
            <v>0</v>
          </cell>
          <cell r="P136">
            <v>3</v>
          </cell>
          <cell r="Q136">
            <v>5</v>
          </cell>
          <cell r="R136">
            <v>6</v>
          </cell>
          <cell r="S136">
            <v>2</v>
          </cell>
          <cell r="T136">
            <v>55</v>
          </cell>
        </row>
        <row r="137">
          <cell r="G137" t="str">
            <v>04303-MONTE PATRIA</v>
          </cell>
          <cell r="H137">
            <v>207</v>
          </cell>
          <cell r="I137">
            <v>144</v>
          </cell>
          <cell r="J137">
            <v>186</v>
          </cell>
          <cell r="K137">
            <v>305</v>
          </cell>
          <cell r="L137">
            <v>172</v>
          </cell>
          <cell r="M137">
            <v>179</v>
          </cell>
          <cell r="N137">
            <v>208</v>
          </cell>
          <cell r="O137">
            <v>178</v>
          </cell>
          <cell r="P137">
            <v>219</v>
          </cell>
          <cell r="Q137">
            <v>243</v>
          </cell>
          <cell r="R137">
            <v>43</v>
          </cell>
          <cell r="S137">
            <v>178</v>
          </cell>
          <cell r="T137">
            <v>2262</v>
          </cell>
        </row>
        <row r="138">
          <cell r="G138" t="str">
            <v>105307-CES. RURAL MONTE PATRIA</v>
          </cell>
          <cell r="H138">
            <v>25</v>
          </cell>
          <cell r="I138">
            <v>32</v>
          </cell>
          <cell r="J138">
            <v>27</v>
          </cell>
          <cell r="K138">
            <v>60</v>
          </cell>
          <cell r="L138">
            <v>31</v>
          </cell>
          <cell r="M138">
            <v>30</v>
          </cell>
          <cell r="N138">
            <v>43</v>
          </cell>
          <cell r="O138">
            <v>35</v>
          </cell>
          <cell r="P138">
            <v>44</v>
          </cell>
          <cell r="Q138">
            <v>67</v>
          </cell>
          <cell r="R138">
            <v>16</v>
          </cell>
          <cell r="S138">
            <v>40</v>
          </cell>
          <cell r="T138">
            <v>450</v>
          </cell>
        </row>
        <row r="139">
          <cell r="G139" t="str">
            <v>105311-CES. RURAL CHAÑARAL ALTO</v>
          </cell>
          <cell r="H139">
            <v>67</v>
          </cell>
          <cell r="I139">
            <v>31</v>
          </cell>
          <cell r="J139">
            <v>41</v>
          </cell>
          <cell r="K139">
            <v>51</v>
          </cell>
          <cell r="L139">
            <v>46</v>
          </cell>
          <cell r="M139">
            <v>38</v>
          </cell>
          <cell r="N139">
            <v>31</v>
          </cell>
          <cell r="O139">
            <v>6</v>
          </cell>
          <cell r="P139">
            <v>5</v>
          </cell>
          <cell r="Q139">
            <v>0</v>
          </cell>
          <cell r="R139">
            <v>0</v>
          </cell>
          <cell r="S139">
            <v>0</v>
          </cell>
          <cell r="T139">
            <v>316</v>
          </cell>
        </row>
        <row r="140">
          <cell r="G140" t="str">
            <v>105312-CES. RURAL CAREN</v>
          </cell>
          <cell r="H140">
            <v>28</v>
          </cell>
          <cell r="I140">
            <v>16</v>
          </cell>
          <cell r="J140">
            <v>27</v>
          </cell>
          <cell r="K140">
            <v>39</v>
          </cell>
          <cell r="L140">
            <v>21</v>
          </cell>
          <cell r="M140">
            <v>23</v>
          </cell>
          <cell r="N140">
            <v>39</v>
          </cell>
          <cell r="O140">
            <v>21</v>
          </cell>
          <cell r="P140">
            <v>24</v>
          </cell>
          <cell r="Q140">
            <v>30</v>
          </cell>
          <cell r="R140">
            <v>3</v>
          </cell>
          <cell r="S140">
            <v>21</v>
          </cell>
          <cell r="T140">
            <v>292</v>
          </cell>
        </row>
        <row r="141">
          <cell r="G141" t="str">
            <v>105318-CES. RURAL EL PALQUI</v>
          </cell>
          <cell r="H141">
            <v>44</v>
          </cell>
          <cell r="I141">
            <v>39</v>
          </cell>
          <cell r="J141">
            <v>41</v>
          </cell>
          <cell r="K141">
            <v>86</v>
          </cell>
          <cell r="L141">
            <v>37</v>
          </cell>
          <cell r="M141">
            <v>32</v>
          </cell>
          <cell r="N141">
            <v>39</v>
          </cell>
          <cell r="O141">
            <v>30</v>
          </cell>
          <cell r="P141">
            <v>53</v>
          </cell>
          <cell r="Q141">
            <v>33</v>
          </cell>
          <cell r="R141">
            <v>11</v>
          </cell>
          <cell r="S141">
            <v>60</v>
          </cell>
          <cell r="T141">
            <v>505</v>
          </cell>
        </row>
        <row r="142">
          <cell r="G142" t="str">
            <v>105425-P.S.R. CHILECITO</v>
          </cell>
          <cell r="H142"/>
          <cell r="I142">
            <v>2</v>
          </cell>
          <cell r="J142">
            <v>3</v>
          </cell>
          <cell r="K142">
            <v>0</v>
          </cell>
          <cell r="L142">
            <v>6</v>
          </cell>
          <cell r="M142">
            <v>5</v>
          </cell>
          <cell r="N142">
            <v>0</v>
          </cell>
          <cell r="O142">
            <v>14</v>
          </cell>
          <cell r="P142">
            <v>5</v>
          </cell>
          <cell r="Q142">
            <v>9</v>
          </cell>
          <cell r="R142">
            <v>0</v>
          </cell>
          <cell r="S142">
            <v>6</v>
          </cell>
          <cell r="T142">
            <v>50</v>
          </cell>
        </row>
        <row r="143">
          <cell r="G143" t="str">
            <v>105427-P.S.R. HACIENDA VALDIVIA</v>
          </cell>
          <cell r="H143">
            <v>2</v>
          </cell>
          <cell r="I143">
            <v>4</v>
          </cell>
          <cell r="J143">
            <v>6</v>
          </cell>
          <cell r="K143">
            <v>8</v>
          </cell>
          <cell r="L143">
            <v>1</v>
          </cell>
          <cell r="M143">
            <v>4</v>
          </cell>
          <cell r="N143">
            <v>4</v>
          </cell>
          <cell r="O143">
            <v>13</v>
          </cell>
          <cell r="P143">
            <v>5</v>
          </cell>
          <cell r="Q143">
            <v>20</v>
          </cell>
          <cell r="R143">
            <v>3</v>
          </cell>
          <cell r="S143">
            <v>14</v>
          </cell>
          <cell r="T143">
            <v>84</v>
          </cell>
        </row>
        <row r="144">
          <cell r="G144" t="str">
            <v>105428-P.S.R. HUATULAME</v>
          </cell>
          <cell r="H144">
            <v>7</v>
          </cell>
          <cell r="I144">
            <v>2</v>
          </cell>
          <cell r="J144">
            <v>0</v>
          </cell>
          <cell r="K144">
            <v>9</v>
          </cell>
          <cell r="L144">
            <v>12</v>
          </cell>
          <cell r="M144">
            <v>3</v>
          </cell>
          <cell r="N144">
            <v>9</v>
          </cell>
          <cell r="O144">
            <v>26</v>
          </cell>
          <cell r="P144">
            <v>10</v>
          </cell>
          <cell r="Q144">
            <v>6</v>
          </cell>
          <cell r="R144">
            <v>0</v>
          </cell>
          <cell r="S144">
            <v>0</v>
          </cell>
          <cell r="T144">
            <v>84</v>
          </cell>
        </row>
        <row r="145">
          <cell r="G145" t="str">
            <v>105430-P.S.R. MIALQUI</v>
          </cell>
          <cell r="H145"/>
          <cell r="I145"/>
          <cell r="J145">
            <v>4</v>
          </cell>
          <cell r="K145">
            <v>2</v>
          </cell>
          <cell r="L145">
            <v>0</v>
          </cell>
          <cell r="M145">
            <v>3</v>
          </cell>
          <cell r="N145">
            <v>4</v>
          </cell>
          <cell r="O145">
            <v>0</v>
          </cell>
          <cell r="P145">
            <v>13</v>
          </cell>
          <cell r="Q145">
            <v>6</v>
          </cell>
          <cell r="R145"/>
          <cell r="S145"/>
          <cell r="T145">
            <v>32</v>
          </cell>
        </row>
        <row r="146">
          <cell r="G146" t="str">
            <v>105431-P.S.R. PEDREGAL</v>
          </cell>
          <cell r="H146">
            <v>12</v>
          </cell>
          <cell r="I146">
            <v>4</v>
          </cell>
          <cell r="J146">
            <v>9</v>
          </cell>
          <cell r="K146">
            <v>13</v>
          </cell>
          <cell r="L146">
            <v>7</v>
          </cell>
          <cell r="M146">
            <v>14</v>
          </cell>
          <cell r="N146">
            <v>6</v>
          </cell>
          <cell r="O146">
            <v>5</v>
          </cell>
          <cell r="P146">
            <v>26</v>
          </cell>
          <cell r="Q146">
            <v>17</v>
          </cell>
          <cell r="R146">
            <v>3</v>
          </cell>
          <cell r="S146">
            <v>5</v>
          </cell>
          <cell r="T146">
            <v>121</v>
          </cell>
        </row>
        <row r="147">
          <cell r="G147" t="str">
            <v>105432-P.S.R. RAPEL</v>
          </cell>
          <cell r="H147">
            <v>2</v>
          </cell>
          <cell r="I147"/>
          <cell r="J147">
            <v>0</v>
          </cell>
          <cell r="K147">
            <v>15</v>
          </cell>
          <cell r="L147">
            <v>0</v>
          </cell>
          <cell r="M147">
            <v>2</v>
          </cell>
          <cell r="N147">
            <v>8</v>
          </cell>
          <cell r="O147">
            <v>14</v>
          </cell>
          <cell r="P147">
            <v>11</v>
          </cell>
          <cell r="Q147">
            <v>36</v>
          </cell>
          <cell r="R147">
            <v>3</v>
          </cell>
          <cell r="S147">
            <v>3</v>
          </cell>
          <cell r="T147">
            <v>94</v>
          </cell>
        </row>
        <row r="148">
          <cell r="G148" t="str">
            <v>105435-P.S.R. TULAHUEN</v>
          </cell>
          <cell r="H148">
            <v>15</v>
          </cell>
          <cell r="I148">
            <v>13</v>
          </cell>
          <cell r="J148">
            <v>21</v>
          </cell>
          <cell r="K148">
            <v>21</v>
          </cell>
          <cell r="L148">
            <v>7</v>
          </cell>
          <cell r="M148">
            <v>16</v>
          </cell>
          <cell r="N148">
            <v>20</v>
          </cell>
          <cell r="O148">
            <v>9</v>
          </cell>
          <cell r="P148">
            <v>17</v>
          </cell>
          <cell r="Q148">
            <v>15</v>
          </cell>
          <cell r="R148">
            <v>0</v>
          </cell>
          <cell r="S148">
            <v>25</v>
          </cell>
          <cell r="T148">
            <v>179</v>
          </cell>
        </row>
        <row r="149">
          <cell r="G149" t="str">
            <v>105436-P.S.R. EL MAITEN</v>
          </cell>
          <cell r="H149">
            <v>5</v>
          </cell>
          <cell r="I149">
            <v>1</v>
          </cell>
          <cell r="J149">
            <v>7</v>
          </cell>
          <cell r="K149">
            <v>1</v>
          </cell>
          <cell r="L149">
            <v>4</v>
          </cell>
          <cell r="M149">
            <v>9</v>
          </cell>
          <cell r="N149">
            <v>5</v>
          </cell>
          <cell r="O149">
            <v>5</v>
          </cell>
          <cell r="P149">
            <v>6</v>
          </cell>
          <cell r="Q149">
            <v>4</v>
          </cell>
          <cell r="R149">
            <v>4</v>
          </cell>
          <cell r="S149">
            <v>4</v>
          </cell>
          <cell r="T149">
            <v>55</v>
          </cell>
        </row>
        <row r="150">
          <cell r="G150" t="str">
            <v>105489-P.S.R. RAMADAS DE TULAHUEN</v>
          </cell>
          <cell r="H150">
            <v>0</v>
          </cell>
          <cell r="I150">
            <v>0</v>
          </cell>
          <cell r="J150"/>
          <cell r="K150">
            <v>0</v>
          </cell>
          <cell r="L150">
            <v>0</v>
          </cell>
          <cell r="M150"/>
          <cell r="N150"/>
          <cell r="O150">
            <v>0</v>
          </cell>
          <cell r="P150">
            <v>0</v>
          </cell>
          <cell r="Q150">
            <v>0</v>
          </cell>
          <cell r="R150"/>
          <cell r="S150">
            <v>0</v>
          </cell>
          <cell r="T150">
            <v>0</v>
          </cell>
        </row>
        <row r="151">
          <cell r="G151" t="str">
            <v>04304-PUNITAQUI</v>
          </cell>
          <cell r="H151">
            <v>44</v>
          </cell>
          <cell r="I151">
            <v>60</v>
          </cell>
          <cell r="J151">
            <v>74</v>
          </cell>
          <cell r="K151">
            <v>58</v>
          </cell>
          <cell r="L151">
            <v>54</v>
          </cell>
          <cell r="M151">
            <v>50</v>
          </cell>
          <cell r="N151">
            <v>157</v>
          </cell>
          <cell r="O151">
            <v>80</v>
          </cell>
          <cell r="P151">
            <v>110</v>
          </cell>
          <cell r="Q151">
            <v>55</v>
          </cell>
          <cell r="R151">
            <v>24</v>
          </cell>
          <cell r="S151">
            <v>197</v>
          </cell>
          <cell r="T151">
            <v>963</v>
          </cell>
        </row>
        <row r="152">
          <cell r="G152" t="str">
            <v>105308-CES. RURAL PUNITAQUI</v>
          </cell>
          <cell r="H152">
            <v>34</v>
          </cell>
          <cell r="I152">
            <v>58</v>
          </cell>
          <cell r="J152">
            <v>63</v>
          </cell>
          <cell r="K152">
            <v>57</v>
          </cell>
          <cell r="L152">
            <v>47</v>
          </cell>
          <cell r="M152">
            <v>47</v>
          </cell>
          <cell r="N152">
            <v>155</v>
          </cell>
          <cell r="O152">
            <v>65</v>
          </cell>
          <cell r="P152">
            <v>110</v>
          </cell>
          <cell r="Q152">
            <v>53</v>
          </cell>
          <cell r="R152">
            <v>24</v>
          </cell>
          <cell r="S152">
            <v>189</v>
          </cell>
          <cell r="T152">
            <v>902</v>
          </cell>
        </row>
        <row r="153">
          <cell r="G153" t="str">
            <v>105440-P.S.R. DIVISADERO</v>
          </cell>
          <cell r="H153"/>
          <cell r="I153">
            <v>1</v>
          </cell>
          <cell r="J153">
            <v>0</v>
          </cell>
          <cell r="K153"/>
          <cell r="L153">
            <v>1</v>
          </cell>
          <cell r="M153">
            <v>3</v>
          </cell>
          <cell r="N153">
            <v>2</v>
          </cell>
          <cell r="O153">
            <v>11</v>
          </cell>
          <cell r="P153"/>
          <cell r="Q153"/>
          <cell r="R153"/>
          <cell r="S153">
            <v>3</v>
          </cell>
          <cell r="T153">
            <v>21</v>
          </cell>
        </row>
        <row r="154">
          <cell r="G154" t="str">
            <v>105442-P.S.R. SAN PEDRO DE QUILES</v>
          </cell>
          <cell r="H154">
            <v>9</v>
          </cell>
          <cell r="I154">
            <v>1</v>
          </cell>
          <cell r="J154">
            <v>11</v>
          </cell>
          <cell r="K154"/>
          <cell r="L154">
            <v>3</v>
          </cell>
          <cell r="M154"/>
          <cell r="N154"/>
          <cell r="O154"/>
          <cell r="P154"/>
          <cell r="Q154">
            <v>2</v>
          </cell>
          <cell r="R154"/>
          <cell r="S154">
            <v>1</v>
          </cell>
          <cell r="T154">
            <v>27</v>
          </cell>
        </row>
        <row r="155">
          <cell r="G155" t="str">
            <v xml:space="preserve">105508-P.S.R. EL PARRAL DE QUILES  </v>
          </cell>
          <cell r="H155">
            <v>1</v>
          </cell>
          <cell r="I155"/>
          <cell r="J155"/>
          <cell r="K155">
            <v>1</v>
          </cell>
          <cell r="L155">
            <v>3</v>
          </cell>
          <cell r="M155"/>
          <cell r="N155"/>
          <cell r="O155">
            <v>4</v>
          </cell>
          <cell r="P155"/>
          <cell r="Q155"/>
          <cell r="R155"/>
          <cell r="S155">
            <v>4</v>
          </cell>
          <cell r="T155">
            <v>13</v>
          </cell>
        </row>
        <row r="156">
          <cell r="G156" t="str">
            <v>04305-RIO HURTADO</v>
          </cell>
          <cell r="H156">
            <v>26</v>
          </cell>
          <cell r="I156">
            <v>35</v>
          </cell>
          <cell r="J156">
            <v>44</v>
          </cell>
          <cell r="K156">
            <v>40</v>
          </cell>
          <cell r="L156">
            <v>57</v>
          </cell>
          <cell r="M156">
            <v>54</v>
          </cell>
          <cell r="N156">
            <v>54</v>
          </cell>
          <cell r="O156">
            <v>45</v>
          </cell>
          <cell r="P156">
            <v>60</v>
          </cell>
          <cell r="Q156">
            <v>50</v>
          </cell>
          <cell r="R156">
            <v>7</v>
          </cell>
          <cell r="S156">
            <v>41</v>
          </cell>
          <cell r="T156">
            <v>513</v>
          </cell>
        </row>
        <row r="157">
          <cell r="G157" t="str">
            <v>105310-CES. RURAL PICHASCA</v>
          </cell>
          <cell r="H157">
            <v>0</v>
          </cell>
          <cell r="I157">
            <v>15</v>
          </cell>
          <cell r="J157">
            <v>18</v>
          </cell>
          <cell r="K157">
            <v>6</v>
          </cell>
          <cell r="L157">
            <v>7</v>
          </cell>
          <cell r="M157">
            <v>27</v>
          </cell>
          <cell r="N157">
            <v>20</v>
          </cell>
          <cell r="O157">
            <v>7</v>
          </cell>
          <cell r="P157">
            <v>22</v>
          </cell>
          <cell r="Q157">
            <v>18</v>
          </cell>
          <cell r="R157">
            <v>7</v>
          </cell>
          <cell r="S157">
            <v>40</v>
          </cell>
          <cell r="T157">
            <v>187</v>
          </cell>
        </row>
        <row r="158">
          <cell r="G158" t="str">
            <v>105409-P.S.R. EL CHAÑAR</v>
          </cell>
          <cell r="H158">
            <v>6</v>
          </cell>
          <cell r="I158">
            <v>2</v>
          </cell>
          <cell r="J158">
            <v>3</v>
          </cell>
          <cell r="K158">
            <v>2</v>
          </cell>
          <cell r="L158">
            <v>3</v>
          </cell>
          <cell r="M158">
            <v>0</v>
          </cell>
          <cell r="N158"/>
          <cell r="O158">
            <v>9</v>
          </cell>
          <cell r="P158">
            <v>5</v>
          </cell>
          <cell r="Q158">
            <v>1</v>
          </cell>
          <cell r="R158"/>
          <cell r="S158"/>
          <cell r="T158">
            <v>31</v>
          </cell>
        </row>
        <row r="159">
          <cell r="G159" t="str">
            <v>105410-P.S.R. HURTADO</v>
          </cell>
          <cell r="H159">
            <v>9</v>
          </cell>
          <cell r="I159">
            <v>6</v>
          </cell>
          <cell r="J159">
            <v>6</v>
          </cell>
          <cell r="K159">
            <v>1</v>
          </cell>
          <cell r="L159">
            <v>9</v>
          </cell>
          <cell r="M159">
            <v>2</v>
          </cell>
          <cell r="N159">
            <v>5</v>
          </cell>
          <cell r="O159">
            <v>1</v>
          </cell>
          <cell r="P159">
            <v>11</v>
          </cell>
          <cell r="Q159">
            <v>4</v>
          </cell>
          <cell r="R159"/>
          <cell r="S159"/>
          <cell r="T159">
            <v>54</v>
          </cell>
        </row>
        <row r="160">
          <cell r="G160" t="str">
            <v>105411-P.S.R. LAS BREAS</v>
          </cell>
          <cell r="H160">
            <v>1</v>
          </cell>
          <cell r="I160">
            <v>4</v>
          </cell>
          <cell r="J160">
            <v>3</v>
          </cell>
          <cell r="K160">
            <v>2</v>
          </cell>
          <cell r="L160">
            <v>4</v>
          </cell>
          <cell r="M160">
            <v>0</v>
          </cell>
          <cell r="N160">
            <v>8</v>
          </cell>
          <cell r="O160">
            <v>3</v>
          </cell>
          <cell r="P160">
            <v>4</v>
          </cell>
          <cell r="Q160"/>
          <cell r="R160"/>
          <cell r="S160"/>
          <cell r="T160">
            <v>29</v>
          </cell>
        </row>
        <row r="161">
          <cell r="G161" t="str">
            <v>105413-P.S.R. SAMO ALTO</v>
          </cell>
          <cell r="H161">
            <v>9</v>
          </cell>
          <cell r="I161"/>
          <cell r="J161">
            <v>11</v>
          </cell>
          <cell r="K161">
            <v>19</v>
          </cell>
          <cell r="L161">
            <v>20</v>
          </cell>
          <cell r="M161">
            <v>8</v>
          </cell>
          <cell r="N161">
            <v>11</v>
          </cell>
          <cell r="O161">
            <v>8</v>
          </cell>
          <cell r="P161">
            <v>4</v>
          </cell>
          <cell r="Q161">
            <v>16</v>
          </cell>
          <cell r="R161"/>
          <cell r="S161"/>
          <cell r="T161">
            <v>106</v>
          </cell>
        </row>
        <row r="162">
          <cell r="G162" t="str">
            <v>105414-P.S.R. SERON</v>
          </cell>
          <cell r="H162">
            <v>1</v>
          </cell>
          <cell r="I162">
            <v>3</v>
          </cell>
          <cell r="J162">
            <v>0</v>
          </cell>
          <cell r="K162">
            <v>7</v>
          </cell>
          <cell r="L162">
            <v>10</v>
          </cell>
          <cell r="M162">
            <v>9</v>
          </cell>
          <cell r="N162">
            <v>7</v>
          </cell>
          <cell r="O162">
            <v>4</v>
          </cell>
          <cell r="P162">
            <v>10</v>
          </cell>
          <cell r="Q162">
            <v>11</v>
          </cell>
          <cell r="R162"/>
          <cell r="S162"/>
          <cell r="T162">
            <v>62</v>
          </cell>
        </row>
        <row r="163">
          <cell r="G163" t="str">
            <v>105503-P.S.R. TABAQUEROS</v>
          </cell>
          <cell r="H163"/>
          <cell r="I163">
            <v>5</v>
          </cell>
          <cell r="J163">
            <v>3</v>
          </cell>
          <cell r="K163">
            <v>3</v>
          </cell>
          <cell r="L163">
            <v>4</v>
          </cell>
          <cell r="M163">
            <v>8</v>
          </cell>
          <cell r="N163">
            <v>3</v>
          </cell>
          <cell r="O163">
            <v>13</v>
          </cell>
          <cell r="P163">
            <v>4</v>
          </cell>
          <cell r="Q163">
            <v>0</v>
          </cell>
          <cell r="R163"/>
          <cell r="S163">
            <v>1</v>
          </cell>
          <cell r="T163">
            <v>44</v>
          </cell>
        </row>
        <row r="164">
          <cell r="G164" t="str">
            <v>Total general</v>
          </cell>
          <cell r="H164">
            <v>3319</v>
          </cell>
          <cell r="I164">
            <v>2991</v>
          </cell>
          <cell r="J164">
            <v>3533</v>
          </cell>
          <cell r="K164">
            <v>3922</v>
          </cell>
          <cell r="L164">
            <v>3589</v>
          </cell>
          <cell r="M164">
            <v>3687</v>
          </cell>
          <cell r="N164">
            <v>4003</v>
          </cell>
          <cell r="O164">
            <v>4198</v>
          </cell>
          <cell r="P164">
            <v>4284</v>
          </cell>
          <cell r="Q164">
            <v>4313</v>
          </cell>
          <cell r="R164">
            <v>1648</v>
          </cell>
          <cell r="S164">
            <v>4411</v>
          </cell>
          <cell r="T164">
            <v>43898</v>
          </cell>
        </row>
      </sheetData>
      <sheetData sheetId="7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146</v>
          </cell>
          <cell r="I5">
            <v>115</v>
          </cell>
          <cell r="J5">
            <v>173</v>
          </cell>
          <cell r="K5">
            <v>177</v>
          </cell>
          <cell r="L5">
            <v>128</v>
          </cell>
          <cell r="M5">
            <v>167</v>
          </cell>
          <cell r="N5">
            <v>173</v>
          </cell>
          <cell r="O5">
            <v>162</v>
          </cell>
          <cell r="P5">
            <v>203</v>
          </cell>
          <cell r="Q5">
            <v>269</v>
          </cell>
          <cell r="R5">
            <v>50</v>
          </cell>
          <cell r="S5">
            <v>285</v>
          </cell>
          <cell r="T5">
            <v>2048</v>
          </cell>
        </row>
        <row r="6">
          <cell r="G6" t="str">
            <v>105300-CES. CARDENAL CARO</v>
          </cell>
          <cell r="H6">
            <v>21</v>
          </cell>
          <cell r="I6">
            <v>13</v>
          </cell>
          <cell r="J6">
            <v>22</v>
          </cell>
          <cell r="K6">
            <v>36</v>
          </cell>
          <cell r="L6">
            <v>15</v>
          </cell>
          <cell r="M6">
            <v>32</v>
          </cell>
          <cell r="N6">
            <v>24</v>
          </cell>
          <cell r="O6">
            <v>14</v>
          </cell>
          <cell r="P6">
            <v>34</v>
          </cell>
          <cell r="Q6">
            <v>44</v>
          </cell>
          <cell r="R6">
            <v>1</v>
          </cell>
          <cell r="S6">
            <v>36</v>
          </cell>
          <cell r="T6">
            <v>292</v>
          </cell>
        </row>
        <row r="7">
          <cell r="G7" t="str">
            <v>105301-CES. LAS COMPAÑIAS</v>
          </cell>
          <cell r="H7">
            <v>19</v>
          </cell>
          <cell r="I7">
            <v>22</v>
          </cell>
          <cell r="J7">
            <v>23</v>
          </cell>
          <cell r="K7">
            <v>17</v>
          </cell>
          <cell r="L7">
            <v>13</v>
          </cell>
          <cell r="M7">
            <v>11</v>
          </cell>
          <cell r="N7">
            <v>20</v>
          </cell>
          <cell r="O7">
            <v>17</v>
          </cell>
          <cell r="P7">
            <v>20</v>
          </cell>
          <cell r="Q7">
            <v>25</v>
          </cell>
          <cell r="R7">
            <v>22</v>
          </cell>
          <cell r="S7">
            <v>34</v>
          </cell>
          <cell r="T7">
            <v>243</v>
          </cell>
        </row>
        <row r="8">
          <cell r="G8" t="str">
            <v>105302-CES. PEDRO AGUIRRE C.</v>
          </cell>
          <cell r="H8">
            <v>24</v>
          </cell>
          <cell r="I8">
            <v>18</v>
          </cell>
          <cell r="J8">
            <v>37</v>
          </cell>
          <cell r="K8">
            <v>25</v>
          </cell>
          <cell r="L8">
            <v>15</v>
          </cell>
          <cell r="M8">
            <v>25</v>
          </cell>
          <cell r="N8">
            <v>34</v>
          </cell>
          <cell r="O8">
            <v>27</v>
          </cell>
          <cell r="P8">
            <v>40</v>
          </cell>
          <cell r="Q8">
            <v>28</v>
          </cell>
          <cell r="R8">
            <v>18</v>
          </cell>
          <cell r="S8">
            <v>27</v>
          </cell>
          <cell r="T8">
            <v>318</v>
          </cell>
        </row>
        <row r="9">
          <cell r="G9" t="str">
            <v>105313-CES. SCHAFFHAUSER</v>
          </cell>
          <cell r="H9">
            <v>28</v>
          </cell>
          <cell r="I9">
            <v>16</v>
          </cell>
          <cell r="J9">
            <v>18</v>
          </cell>
          <cell r="K9">
            <v>24</v>
          </cell>
          <cell r="L9">
            <v>27</v>
          </cell>
          <cell r="M9">
            <v>31</v>
          </cell>
          <cell r="N9">
            <v>20</v>
          </cell>
          <cell r="O9">
            <v>28</v>
          </cell>
          <cell r="P9">
            <v>24</v>
          </cell>
          <cell r="Q9">
            <v>51</v>
          </cell>
          <cell r="R9"/>
          <cell r="S9">
            <v>65</v>
          </cell>
          <cell r="T9">
            <v>332</v>
          </cell>
        </row>
        <row r="10">
          <cell r="G10" t="str">
            <v>105319-CES. CARDENAL R.S.H.</v>
          </cell>
          <cell r="H10"/>
          <cell r="I10">
            <v>30</v>
          </cell>
          <cell r="J10">
            <v>25</v>
          </cell>
          <cell r="K10">
            <v>45</v>
          </cell>
          <cell r="L10">
            <v>16</v>
          </cell>
          <cell r="M10">
            <v>19</v>
          </cell>
          <cell r="N10">
            <v>31</v>
          </cell>
          <cell r="O10">
            <v>21</v>
          </cell>
          <cell r="P10">
            <v>35</v>
          </cell>
          <cell r="Q10">
            <v>52</v>
          </cell>
          <cell r="R10"/>
          <cell r="S10">
            <v>23</v>
          </cell>
          <cell r="T10">
            <v>297</v>
          </cell>
        </row>
        <row r="11">
          <cell r="G11" t="str">
            <v>105325-CESFAM JUAN PABLO II</v>
          </cell>
          <cell r="H11">
            <v>34</v>
          </cell>
          <cell r="I11">
            <v>3</v>
          </cell>
          <cell r="J11">
            <v>37</v>
          </cell>
          <cell r="K11">
            <v>13</v>
          </cell>
          <cell r="L11">
            <v>34</v>
          </cell>
          <cell r="M11">
            <v>42</v>
          </cell>
          <cell r="N11">
            <v>33</v>
          </cell>
          <cell r="O11">
            <v>45</v>
          </cell>
          <cell r="P11">
            <v>20</v>
          </cell>
          <cell r="Q11">
            <v>47</v>
          </cell>
          <cell r="R11"/>
          <cell r="S11">
            <v>59</v>
          </cell>
          <cell r="T11">
            <v>367</v>
          </cell>
        </row>
        <row r="12">
          <cell r="G12" t="str">
            <v xml:space="preserve">105400-P.S.R. ALGARROBITO            </v>
          </cell>
          <cell r="H12">
            <v>4</v>
          </cell>
          <cell r="I12">
            <v>2</v>
          </cell>
          <cell r="J12">
            <v>3</v>
          </cell>
          <cell r="K12">
            <v>8</v>
          </cell>
          <cell r="L12"/>
          <cell r="M12"/>
          <cell r="N12">
            <v>2</v>
          </cell>
          <cell r="O12">
            <v>2</v>
          </cell>
          <cell r="P12">
            <v>1</v>
          </cell>
          <cell r="Q12">
            <v>3</v>
          </cell>
          <cell r="R12"/>
          <cell r="S12">
            <v>12</v>
          </cell>
          <cell r="T12">
            <v>37</v>
          </cell>
        </row>
        <row r="13">
          <cell r="G13" t="str">
            <v>105401-P.S.R. LAS ROJAS</v>
          </cell>
          <cell r="H13">
            <v>3</v>
          </cell>
          <cell r="I13"/>
          <cell r="J13">
            <v>2</v>
          </cell>
          <cell r="K13">
            <v>1</v>
          </cell>
          <cell r="L13"/>
          <cell r="M13"/>
          <cell r="N13"/>
          <cell r="O13"/>
          <cell r="P13">
            <v>0</v>
          </cell>
          <cell r="Q13">
            <v>0</v>
          </cell>
          <cell r="R13"/>
          <cell r="S13"/>
          <cell r="T13">
            <v>6</v>
          </cell>
        </row>
        <row r="14">
          <cell r="G14" t="str">
            <v>105402-P.S.R. EL ROMERO</v>
          </cell>
          <cell r="H14">
            <v>1</v>
          </cell>
          <cell r="I14">
            <v>2</v>
          </cell>
          <cell r="J14">
            <v>2</v>
          </cell>
          <cell r="K14">
            <v>1</v>
          </cell>
          <cell r="L14">
            <v>1</v>
          </cell>
          <cell r="M14">
            <v>0</v>
          </cell>
          <cell r="N14">
            <v>0</v>
          </cell>
          <cell r="O14">
            <v>0</v>
          </cell>
          <cell r="P14"/>
          <cell r="Q14">
            <v>3</v>
          </cell>
          <cell r="R14"/>
          <cell r="S14">
            <v>2</v>
          </cell>
          <cell r="T14">
            <v>12</v>
          </cell>
        </row>
        <row r="15">
          <cell r="G15" t="str">
            <v>105499-P.S.R. LAMBERT</v>
          </cell>
          <cell r="H15">
            <v>1</v>
          </cell>
          <cell r="I15"/>
          <cell r="J15">
            <v>1</v>
          </cell>
          <cell r="K15"/>
          <cell r="L15"/>
          <cell r="M15"/>
          <cell r="N15"/>
          <cell r="O15">
            <v>2</v>
          </cell>
          <cell r="P15"/>
          <cell r="Q15">
            <v>2</v>
          </cell>
          <cell r="R15"/>
          <cell r="S15">
            <v>1</v>
          </cell>
          <cell r="T15">
            <v>7</v>
          </cell>
        </row>
        <row r="16">
          <cell r="G16" t="str">
            <v>105700-CECOF VILLA EL INDIO</v>
          </cell>
          <cell r="H16">
            <v>2</v>
          </cell>
          <cell r="I16">
            <v>1</v>
          </cell>
          <cell r="J16"/>
          <cell r="K16">
            <v>1</v>
          </cell>
          <cell r="L16">
            <v>0</v>
          </cell>
          <cell r="M16">
            <v>3</v>
          </cell>
          <cell r="N16">
            <v>2</v>
          </cell>
          <cell r="O16">
            <v>3</v>
          </cell>
          <cell r="P16">
            <v>4</v>
          </cell>
          <cell r="Q16">
            <v>4</v>
          </cell>
          <cell r="R16">
            <v>2</v>
          </cell>
          <cell r="S16">
            <v>6</v>
          </cell>
          <cell r="T16">
            <v>28</v>
          </cell>
        </row>
        <row r="17">
          <cell r="G17" t="str">
            <v>105701-CECOF VILLA ALEMANIA</v>
          </cell>
          <cell r="H17">
            <v>4</v>
          </cell>
          <cell r="I17">
            <v>1</v>
          </cell>
          <cell r="J17">
            <v>1</v>
          </cell>
          <cell r="K17">
            <v>1</v>
          </cell>
          <cell r="L17">
            <v>0</v>
          </cell>
          <cell r="M17">
            <v>2</v>
          </cell>
          <cell r="N17">
            <v>2</v>
          </cell>
          <cell r="O17">
            <v>0</v>
          </cell>
          <cell r="P17">
            <v>3</v>
          </cell>
          <cell r="Q17">
            <v>0</v>
          </cell>
          <cell r="R17">
            <v>4</v>
          </cell>
          <cell r="S17">
            <v>2</v>
          </cell>
          <cell r="T17">
            <v>20</v>
          </cell>
        </row>
        <row r="18">
          <cell r="G18" t="str">
            <v>105702-CECOF VILLA LAMBERT</v>
          </cell>
          <cell r="H18">
            <v>1</v>
          </cell>
          <cell r="I18">
            <v>4</v>
          </cell>
          <cell r="J18">
            <v>0</v>
          </cell>
          <cell r="K18">
            <v>2</v>
          </cell>
          <cell r="L18">
            <v>5</v>
          </cell>
          <cell r="M18">
            <v>1</v>
          </cell>
          <cell r="N18">
            <v>2</v>
          </cell>
          <cell r="O18">
            <v>0</v>
          </cell>
          <cell r="P18">
            <v>4</v>
          </cell>
          <cell r="Q18">
            <v>6</v>
          </cell>
          <cell r="R18">
            <v>2</v>
          </cell>
          <cell r="S18">
            <v>12</v>
          </cell>
          <cell r="T18">
            <v>39</v>
          </cell>
        </row>
        <row r="19">
          <cell r="G19" t="str">
            <v>200402-CECOF ARCOS DE PINAMAR</v>
          </cell>
          <cell r="H19">
            <v>4</v>
          </cell>
          <cell r="I19">
            <v>3</v>
          </cell>
          <cell r="J19">
            <v>2</v>
          </cell>
          <cell r="K19">
            <v>3</v>
          </cell>
          <cell r="L19">
            <v>2</v>
          </cell>
          <cell r="M19">
            <v>1</v>
          </cell>
          <cell r="N19">
            <v>3</v>
          </cell>
          <cell r="O19">
            <v>3</v>
          </cell>
          <cell r="P19">
            <v>18</v>
          </cell>
          <cell r="Q19">
            <v>4</v>
          </cell>
          <cell r="R19">
            <v>1</v>
          </cell>
          <cell r="S19">
            <v>6</v>
          </cell>
          <cell r="T19">
            <v>50</v>
          </cell>
        </row>
        <row r="20">
          <cell r="G20" t="str">
            <v>04102-COQUIMBO</v>
          </cell>
          <cell r="H20">
            <v>194</v>
          </cell>
          <cell r="I20">
            <v>164</v>
          </cell>
          <cell r="J20">
            <v>160</v>
          </cell>
          <cell r="K20">
            <v>159</v>
          </cell>
          <cell r="L20">
            <v>141</v>
          </cell>
          <cell r="M20">
            <v>157</v>
          </cell>
          <cell r="N20">
            <v>168</v>
          </cell>
          <cell r="O20">
            <v>196</v>
          </cell>
          <cell r="P20">
            <v>155</v>
          </cell>
          <cell r="Q20">
            <v>121</v>
          </cell>
          <cell r="R20">
            <v>8</v>
          </cell>
          <cell r="S20">
            <v>199</v>
          </cell>
          <cell r="T20">
            <v>1822</v>
          </cell>
        </row>
        <row r="21">
          <cell r="G21" t="str">
            <v>105303-CES. SAN JUAN</v>
          </cell>
          <cell r="H21">
            <v>34</v>
          </cell>
          <cell r="I21">
            <v>19</v>
          </cell>
          <cell r="J21">
            <v>20</v>
          </cell>
          <cell r="K21">
            <v>17</v>
          </cell>
          <cell r="L21">
            <v>24</v>
          </cell>
          <cell r="M21">
            <v>16</v>
          </cell>
          <cell r="N21">
            <v>25</v>
          </cell>
          <cell r="O21">
            <v>24</v>
          </cell>
          <cell r="P21">
            <v>24</v>
          </cell>
          <cell r="Q21">
            <v>11</v>
          </cell>
          <cell r="R21"/>
          <cell r="S21">
            <v>31</v>
          </cell>
          <cell r="T21">
            <v>245</v>
          </cell>
        </row>
        <row r="22">
          <cell r="G22" t="str">
            <v>105304-CES. SANTA CECILIA</v>
          </cell>
          <cell r="H22">
            <v>43</v>
          </cell>
          <cell r="I22">
            <v>28</v>
          </cell>
          <cell r="J22">
            <v>29</v>
          </cell>
          <cell r="K22">
            <v>28</v>
          </cell>
          <cell r="L22">
            <v>26</v>
          </cell>
          <cell r="M22">
            <v>20</v>
          </cell>
          <cell r="N22">
            <v>22</v>
          </cell>
          <cell r="O22">
            <v>34</v>
          </cell>
          <cell r="P22">
            <v>29</v>
          </cell>
          <cell r="Q22">
            <v>15</v>
          </cell>
          <cell r="R22"/>
          <cell r="S22">
            <v>14</v>
          </cell>
          <cell r="T22">
            <v>288</v>
          </cell>
        </row>
        <row r="23">
          <cell r="G23" t="str">
            <v>105305-CES. TIERRAS BLANCAS</v>
          </cell>
          <cell r="H23">
            <v>47</v>
          </cell>
          <cell r="I23">
            <v>50</v>
          </cell>
          <cell r="J23">
            <v>36</v>
          </cell>
          <cell r="K23">
            <v>49</v>
          </cell>
          <cell r="L23">
            <v>48</v>
          </cell>
          <cell r="M23">
            <v>50</v>
          </cell>
          <cell r="N23">
            <v>48</v>
          </cell>
          <cell r="O23">
            <v>56</v>
          </cell>
          <cell r="P23">
            <v>45</v>
          </cell>
          <cell r="Q23">
            <v>32</v>
          </cell>
          <cell r="R23"/>
          <cell r="S23">
            <v>96</v>
          </cell>
          <cell r="T23">
            <v>557</v>
          </cell>
        </row>
        <row r="24">
          <cell r="G24" t="str">
            <v>105321-CES. RURAL  TONGOY</v>
          </cell>
          <cell r="H24">
            <v>6</v>
          </cell>
          <cell r="I24">
            <v>9</v>
          </cell>
          <cell r="J24">
            <v>6</v>
          </cell>
          <cell r="K24">
            <v>5</v>
          </cell>
          <cell r="L24">
            <v>5</v>
          </cell>
          <cell r="M24">
            <v>7</v>
          </cell>
          <cell r="N24">
            <v>7</v>
          </cell>
          <cell r="O24">
            <v>4</v>
          </cell>
          <cell r="P24">
            <v>4</v>
          </cell>
          <cell r="Q24">
            <v>10</v>
          </cell>
          <cell r="R24"/>
          <cell r="S24">
            <v>9</v>
          </cell>
          <cell r="T24">
            <v>72</v>
          </cell>
        </row>
        <row r="25">
          <cell r="G25" t="str">
            <v>105323-CES. DR. SERGIO AGUILAR</v>
          </cell>
          <cell r="H25">
            <v>27</v>
          </cell>
          <cell r="I25">
            <v>32</v>
          </cell>
          <cell r="J25">
            <v>27</v>
          </cell>
          <cell r="K25">
            <v>27</v>
          </cell>
          <cell r="L25">
            <v>13</v>
          </cell>
          <cell r="M25">
            <v>24</v>
          </cell>
          <cell r="N25">
            <v>33</v>
          </cell>
          <cell r="O25">
            <v>38</v>
          </cell>
          <cell r="P25">
            <v>27</v>
          </cell>
          <cell r="Q25">
            <v>18</v>
          </cell>
          <cell r="R25"/>
          <cell r="S25">
            <v>11</v>
          </cell>
          <cell r="T25">
            <v>277</v>
          </cell>
        </row>
        <row r="26">
          <cell r="G26" t="str">
            <v>105405-P.S.R. GUANAQUEROS</v>
          </cell>
          <cell r="H26">
            <v>5</v>
          </cell>
          <cell r="I26">
            <v>2</v>
          </cell>
          <cell r="J26">
            <v>3</v>
          </cell>
          <cell r="K26">
            <v>1</v>
          </cell>
          <cell r="L26">
            <v>1</v>
          </cell>
          <cell r="M26">
            <v>3</v>
          </cell>
          <cell r="N26"/>
          <cell r="O26">
            <v>5</v>
          </cell>
          <cell r="P26">
            <v>3</v>
          </cell>
          <cell r="Q26">
            <v>5</v>
          </cell>
          <cell r="R26"/>
          <cell r="S26">
            <v>5</v>
          </cell>
          <cell r="T26">
            <v>33</v>
          </cell>
        </row>
        <row r="27">
          <cell r="G27" t="str">
            <v>105407-P.S.R. TAMBILLOS</v>
          </cell>
          <cell r="H27"/>
          <cell r="I27"/>
          <cell r="J27"/>
          <cell r="K27">
            <v>0</v>
          </cell>
          <cell r="L27">
            <v>1</v>
          </cell>
          <cell r="M27"/>
          <cell r="N27">
            <v>1</v>
          </cell>
          <cell r="O27">
            <v>0</v>
          </cell>
          <cell r="P27">
            <v>0</v>
          </cell>
          <cell r="Q27">
            <v>1</v>
          </cell>
          <cell r="R27"/>
          <cell r="S27">
            <v>1</v>
          </cell>
          <cell r="T27">
            <v>4</v>
          </cell>
        </row>
        <row r="28">
          <cell r="G28" t="str">
            <v>105705-CECOF EL ALBA</v>
          </cell>
          <cell r="H28">
            <v>2</v>
          </cell>
          <cell r="I28">
            <v>6</v>
          </cell>
          <cell r="J28">
            <v>7</v>
          </cell>
          <cell r="K28">
            <v>3</v>
          </cell>
          <cell r="L28">
            <v>4</v>
          </cell>
          <cell r="M28">
            <v>15</v>
          </cell>
          <cell r="N28">
            <v>4</v>
          </cell>
          <cell r="O28">
            <v>8</v>
          </cell>
          <cell r="P28">
            <v>4</v>
          </cell>
          <cell r="Q28"/>
          <cell r="R28"/>
          <cell r="S28">
            <v>0</v>
          </cell>
          <cell r="T28">
            <v>53</v>
          </cell>
        </row>
        <row r="29">
          <cell r="G29" t="str">
            <v>200273-CECOF PUNTA MIRA</v>
          </cell>
          <cell r="H29">
            <v>4</v>
          </cell>
          <cell r="I29">
            <v>5</v>
          </cell>
          <cell r="J29">
            <v>7</v>
          </cell>
          <cell r="K29">
            <v>7</v>
          </cell>
          <cell r="L29">
            <v>7</v>
          </cell>
          <cell r="M29">
            <v>1</v>
          </cell>
          <cell r="N29">
            <v>3</v>
          </cell>
          <cell r="O29">
            <v>3</v>
          </cell>
          <cell r="P29">
            <v>2</v>
          </cell>
          <cell r="Q29">
            <v>3</v>
          </cell>
          <cell r="R29">
            <v>5</v>
          </cell>
          <cell r="S29">
            <v>4</v>
          </cell>
          <cell r="T29">
            <v>51</v>
          </cell>
        </row>
        <row r="30">
          <cell r="G30" t="str">
            <v>200494-CESFAM EL SAUCE</v>
          </cell>
          <cell r="H30">
            <v>9</v>
          </cell>
          <cell r="I30">
            <v>10</v>
          </cell>
          <cell r="J30">
            <v>11</v>
          </cell>
          <cell r="K30">
            <v>14</v>
          </cell>
          <cell r="L30">
            <v>5</v>
          </cell>
          <cell r="M30">
            <v>13</v>
          </cell>
          <cell r="N30">
            <v>18</v>
          </cell>
          <cell r="O30">
            <v>13</v>
          </cell>
          <cell r="P30">
            <v>7</v>
          </cell>
          <cell r="Q30">
            <v>19</v>
          </cell>
          <cell r="R30"/>
          <cell r="S30">
            <v>11</v>
          </cell>
          <cell r="T30">
            <v>130</v>
          </cell>
        </row>
        <row r="31">
          <cell r="G31" t="str">
            <v>200499-CESFAM PAN DE AZÚCAR</v>
          </cell>
          <cell r="H31">
            <v>17</v>
          </cell>
          <cell r="I31">
            <v>3</v>
          </cell>
          <cell r="J31">
            <v>14</v>
          </cell>
          <cell r="K31">
            <v>8</v>
          </cell>
          <cell r="L31">
            <v>7</v>
          </cell>
          <cell r="M31">
            <v>8</v>
          </cell>
          <cell r="N31">
            <v>7</v>
          </cell>
          <cell r="O31">
            <v>11</v>
          </cell>
          <cell r="P31">
            <v>10</v>
          </cell>
          <cell r="Q31">
            <v>7</v>
          </cell>
          <cell r="R31">
            <v>3</v>
          </cell>
          <cell r="S31">
            <v>11</v>
          </cell>
          <cell r="T31">
            <v>106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6</v>
          </cell>
          <cell r="T32">
            <v>6</v>
          </cell>
        </row>
        <row r="33">
          <cell r="G33" t="str">
            <v>04103-ANDACOLLO</v>
          </cell>
          <cell r="H33">
            <v>24</v>
          </cell>
          <cell r="I33">
            <v>22</v>
          </cell>
          <cell r="J33">
            <v>15</v>
          </cell>
          <cell r="K33">
            <v>17</v>
          </cell>
          <cell r="L33">
            <v>9</v>
          </cell>
          <cell r="M33">
            <v>17</v>
          </cell>
          <cell r="N33">
            <v>6</v>
          </cell>
          <cell r="O33">
            <v>9</v>
          </cell>
          <cell r="P33">
            <v>8</v>
          </cell>
          <cell r="Q33">
            <v>17</v>
          </cell>
          <cell r="R33">
            <v>7</v>
          </cell>
          <cell r="S33">
            <v>6</v>
          </cell>
          <cell r="T33">
            <v>157</v>
          </cell>
        </row>
        <row r="34">
          <cell r="G34" t="str">
            <v>105106-HOSPITAL ANDACOLLO</v>
          </cell>
          <cell r="H34">
            <v>24</v>
          </cell>
          <cell r="I34">
            <v>22</v>
          </cell>
          <cell r="J34">
            <v>15</v>
          </cell>
          <cell r="K34">
            <v>17</v>
          </cell>
          <cell r="L34">
            <v>9</v>
          </cell>
          <cell r="M34">
            <v>17</v>
          </cell>
          <cell r="N34">
            <v>6</v>
          </cell>
          <cell r="O34">
            <v>9</v>
          </cell>
          <cell r="P34">
            <v>8</v>
          </cell>
          <cell r="Q34">
            <v>17</v>
          </cell>
          <cell r="R34">
            <v>7</v>
          </cell>
          <cell r="S34">
            <v>6</v>
          </cell>
          <cell r="T34">
            <v>157</v>
          </cell>
        </row>
        <row r="35">
          <cell r="G35" t="str">
            <v>04104-LA HIGUERA</v>
          </cell>
          <cell r="H35">
            <v>3</v>
          </cell>
          <cell r="I35">
            <v>3</v>
          </cell>
          <cell r="J35">
            <v>6</v>
          </cell>
          <cell r="K35">
            <v>3</v>
          </cell>
          <cell r="L35">
            <v>5</v>
          </cell>
          <cell r="M35">
            <v>3</v>
          </cell>
          <cell r="N35">
            <v>3</v>
          </cell>
          <cell r="O35">
            <v>4</v>
          </cell>
          <cell r="P35">
            <v>4</v>
          </cell>
          <cell r="Q35">
            <v>2</v>
          </cell>
          <cell r="R35">
            <v>1</v>
          </cell>
          <cell r="S35">
            <v>3</v>
          </cell>
          <cell r="T35">
            <v>40</v>
          </cell>
        </row>
        <row r="36">
          <cell r="G36" t="str">
            <v>105314-CES. LA HIGUERA</v>
          </cell>
          <cell r="H36">
            <v>0</v>
          </cell>
          <cell r="I36">
            <v>3</v>
          </cell>
          <cell r="J36">
            <v>2</v>
          </cell>
          <cell r="K36">
            <v>1</v>
          </cell>
          <cell r="L36">
            <v>2</v>
          </cell>
          <cell r="M36">
            <v>2</v>
          </cell>
          <cell r="N36">
            <v>0</v>
          </cell>
          <cell r="O36">
            <v>0</v>
          </cell>
          <cell r="P36">
            <v>1</v>
          </cell>
          <cell r="Q36">
            <v>1</v>
          </cell>
          <cell r="R36">
            <v>0</v>
          </cell>
          <cell r="S36"/>
          <cell r="T36">
            <v>12</v>
          </cell>
        </row>
        <row r="37">
          <cell r="G37" t="str">
            <v xml:space="preserve">105500-P.S.R. CALETA HORNOS        </v>
          </cell>
          <cell r="H37">
            <v>0</v>
          </cell>
          <cell r="I37"/>
          <cell r="J37">
            <v>2</v>
          </cell>
          <cell r="K37">
            <v>1</v>
          </cell>
          <cell r="L37">
            <v>0</v>
          </cell>
          <cell r="M37">
            <v>1</v>
          </cell>
          <cell r="N37">
            <v>1</v>
          </cell>
          <cell r="O37">
            <v>1</v>
          </cell>
          <cell r="P37">
            <v>1</v>
          </cell>
          <cell r="Q37">
            <v>1</v>
          </cell>
          <cell r="R37"/>
          <cell r="S37">
            <v>2</v>
          </cell>
          <cell r="T37">
            <v>10</v>
          </cell>
        </row>
        <row r="38">
          <cell r="G38" t="str">
            <v>105505-P.S.R. LOS CHOROS</v>
          </cell>
          <cell r="H38">
            <v>1</v>
          </cell>
          <cell r="I38"/>
          <cell r="J38">
            <v>1</v>
          </cell>
          <cell r="K38">
            <v>0</v>
          </cell>
          <cell r="L38">
            <v>2</v>
          </cell>
          <cell r="M38">
            <v>0</v>
          </cell>
          <cell r="N38">
            <v>2</v>
          </cell>
          <cell r="O38">
            <v>3</v>
          </cell>
          <cell r="P38">
            <v>1</v>
          </cell>
          <cell r="Q38">
            <v>0</v>
          </cell>
          <cell r="R38"/>
          <cell r="S38">
            <v>0</v>
          </cell>
          <cell r="T38">
            <v>10</v>
          </cell>
        </row>
        <row r="39">
          <cell r="G39" t="str">
            <v>105506-P.S.R. EL TRAPICHE</v>
          </cell>
          <cell r="H39">
            <v>2</v>
          </cell>
          <cell r="I39"/>
          <cell r="J39">
            <v>1</v>
          </cell>
          <cell r="K39">
            <v>1</v>
          </cell>
          <cell r="L39">
            <v>1</v>
          </cell>
          <cell r="M39"/>
          <cell r="N39"/>
          <cell r="O39"/>
          <cell r="P39">
            <v>1</v>
          </cell>
          <cell r="Q39"/>
          <cell r="R39">
            <v>1</v>
          </cell>
          <cell r="S39">
            <v>1</v>
          </cell>
          <cell r="T39">
            <v>8</v>
          </cell>
        </row>
        <row r="40">
          <cell r="G40" t="str">
            <v>04105-PAIHUANO</v>
          </cell>
          <cell r="H40">
            <v>5</v>
          </cell>
          <cell r="I40">
            <v>5</v>
          </cell>
          <cell r="J40">
            <v>0</v>
          </cell>
          <cell r="K40">
            <v>2</v>
          </cell>
          <cell r="L40">
            <v>3</v>
          </cell>
          <cell r="M40">
            <v>2</v>
          </cell>
          <cell r="N40">
            <v>3</v>
          </cell>
          <cell r="O40">
            <v>5</v>
          </cell>
          <cell r="P40">
            <v>0</v>
          </cell>
          <cell r="Q40">
            <v>3</v>
          </cell>
          <cell r="R40">
            <v>1</v>
          </cell>
          <cell r="S40">
            <v>6</v>
          </cell>
          <cell r="T40">
            <v>35</v>
          </cell>
        </row>
        <row r="41">
          <cell r="G41" t="str">
            <v>105306-CES. PAIHUANO</v>
          </cell>
          <cell r="H41">
            <v>4</v>
          </cell>
          <cell r="I41">
            <v>2</v>
          </cell>
          <cell r="J41">
            <v>0</v>
          </cell>
          <cell r="K41">
            <v>2</v>
          </cell>
          <cell r="L41">
            <v>2</v>
          </cell>
          <cell r="M41">
            <v>1</v>
          </cell>
          <cell r="N41">
            <v>0</v>
          </cell>
          <cell r="O41">
            <v>4</v>
          </cell>
          <cell r="P41">
            <v>0</v>
          </cell>
          <cell r="Q41">
            <v>3</v>
          </cell>
          <cell r="R41">
            <v>1</v>
          </cell>
          <cell r="S41">
            <v>3</v>
          </cell>
          <cell r="T41">
            <v>22</v>
          </cell>
        </row>
        <row r="42">
          <cell r="G42" t="str">
            <v>105475-P.S.R. HORCON</v>
          </cell>
          <cell r="H42"/>
          <cell r="I42">
            <v>1</v>
          </cell>
          <cell r="J42">
            <v>0</v>
          </cell>
          <cell r="K42"/>
          <cell r="L42">
            <v>0</v>
          </cell>
          <cell r="M42">
            <v>0</v>
          </cell>
          <cell r="N42">
            <v>1</v>
          </cell>
          <cell r="O42">
            <v>1</v>
          </cell>
          <cell r="P42">
            <v>0</v>
          </cell>
          <cell r="Q42"/>
          <cell r="R42"/>
          <cell r="S42">
            <v>1</v>
          </cell>
          <cell r="T42">
            <v>4</v>
          </cell>
        </row>
        <row r="43">
          <cell r="G43" t="str">
            <v>105476-P.S.R. MONTE GRANDE</v>
          </cell>
          <cell r="H43"/>
          <cell r="I43">
            <v>1</v>
          </cell>
          <cell r="J43"/>
          <cell r="K43"/>
          <cell r="L43"/>
          <cell r="M43"/>
          <cell r="N43"/>
          <cell r="O43">
            <v>0</v>
          </cell>
          <cell r="P43">
            <v>0</v>
          </cell>
          <cell r="Q43"/>
          <cell r="R43"/>
          <cell r="S43">
            <v>1</v>
          </cell>
          <cell r="T43">
            <v>2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>
            <v>0</v>
          </cell>
          <cell r="K44">
            <v>0</v>
          </cell>
          <cell r="L44">
            <v>1</v>
          </cell>
          <cell r="M44">
            <v>1</v>
          </cell>
          <cell r="N44">
            <v>2</v>
          </cell>
          <cell r="O44">
            <v>0</v>
          </cell>
          <cell r="P44">
            <v>0</v>
          </cell>
          <cell r="Q44">
            <v>0</v>
          </cell>
          <cell r="R44"/>
          <cell r="S44">
            <v>1</v>
          </cell>
          <cell r="T44">
            <v>7</v>
          </cell>
        </row>
        <row r="45">
          <cell r="G45" t="str">
            <v>04106-VICUÑA</v>
          </cell>
          <cell r="H45">
            <v>24</v>
          </cell>
          <cell r="I45">
            <v>21</v>
          </cell>
          <cell r="J45">
            <v>21</v>
          </cell>
          <cell r="K45">
            <v>17</v>
          </cell>
          <cell r="L45">
            <v>24</v>
          </cell>
          <cell r="M45">
            <v>19</v>
          </cell>
          <cell r="N45">
            <v>22</v>
          </cell>
          <cell r="O45">
            <v>14</v>
          </cell>
          <cell r="P45">
            <v>15</v>
          </cell>
          <cell r="Q45">
            <v>18</v>
          </cell>
          <cell r="R45">
            <v>18</v>
          </cell>
          <cell r="S45">
            <v>17</v>
          </cell>
          <cell r="T45">
            <v>230</v>
          </cell>
        </row>
        <row r="46">
          <cell r="G46" t="str">
            <v>105107-HOSPITAL VICUÑA</v>
          </cell>
          <cell r="H46">
            <v>9</v>
          </cell>
          <cell r="I46">
            <v>9</v>
          </cell>
          <cell r="J46">
            <v>11</v>
          </cell>
          <cell r="K46">
            <v>9</v>
          </cell>
          <cell r="L46">
            <v>14</v>
          </cell>
          <cell r="M46">
            <v>13</v>
          </cell>
          <cell r="N46">
            <v>14</v>
          </cell>
          <cell r="O46">
            <v>8</v>
          </cell>
          <cell r="P46">
            <v>8</v>
          </cell>
          <cell r="Q46">
            <v>6</v>
          </cell>
          <cell r="R46">
            <v>6</v>
          </cell>
          <cell r="S46">
            <v>4</v>
          </cell>
          <cell r="T46">
            <v>111</v>
          </cell>
        </row>
        <row r="47">
          <cell r="G47" t="str">
            <v>105467-P.S.R. DIAGUITAS</v>
          </cell>
          <cell r="H47">
            <v>1</v>
          </cell>
          <cell r="I47">
            <v>1</v>
          </cell>
          <cell r="J47">
            <v>1</v>
          </cell>
          <cell r="K47">
            <v>2</v>
          </cell>
          <cell r="L47">
            <v>1</v>
          </cell>
          <cell r="M47">
            <v>2</v>
          </cell>
          <cell r="N47">
            <v>1</v>
          </cell>
          <cell r="O47">
            <v>0</v>
          </cell>
          <cell r="P47">
            <v>0</v>
          </cell>
          <cell r="Q47">
            <v>0</v>
          </cell>
          <cell r="R47">
            <v>1</v>
          </cell>
          <cell r="S47">
            <v>0</v>
          </cell>
          <cell r="T47">
            <v>10</v>
          </cell>
        </row>
        <row r="48">
          <cell r="G48" t="str">
            <v>105468-P.S.R. EL MOLLE</v>
          </cell>
          <cell r="H48">
            <v>1</v>
          </cell>
          <cell r="I48">
            <v>1</v>
          </cell>
          <cell r="J48">
            <v>1</v>
          </cell>
          <cell r="K48"/>
          <cell r="L48"/>
          <cell r="M48">
            <v>0</v>
          </cell>
          <cell r="N48">
            <v>2</v>
          </cell>
          <cell r="O48">
            <v>1</v>
          </cell>
          <cell r="P48">
            <v>1</v>
          </cell>
          <cell r="Q48">
            <v>2</v>
          </cell>
          <cell r="R48">
            <v>1</v>
          </cell>
          <cell r="S48">
            <v>0</v>
          </cell>
          <cell r="T48">
            <v>10</v>
          </cell>
        </row>
        <row r="49">
          <cell r="G49" t="str">
            <v>105469-P.S.R. EL TAMBO</v>
          </cell>
          <cell r="H49">
            <v>3</v>
          </cell>
          <cell r="I49">
            <v>1</v>
          </cell>
          <cell r="J49">
            <v>2</v>
          </cell>
          <cell r="K49">
            <v>1</v>
          </cell>
          <cell r="L49">
            <v>3</v>
          </cell>
          <cell r="M49">
            <v>0</v>
          </cell>
          <cell r="N49">
            <v>1</v>
          </cell>
          <cell r="O49">
            <v>0</v>
          </cell>
          <cell r="P49">
            <v>1</v>
          </cell>
          <cell r="Q49">
            <v>2</v>
          </cell>
          <cell r="R49">
            <v>2</v>
          </cell>
          <cell r="S49">
            <v>4</v>
          </cell>
          <cell r="T49">
            <v>20</v>
          </cell>
        </row>
        <row r="50">
          <cell r="G50" t="str">
            <v>105470-P.S.R. HUANTA</v>
          </cell>
          <cell r="H50"/>
          <cell r="I50">
            <v>1</v>
          </cell>
          <cell r="J50"/>
          <cell r="K50"/>
          <cell r="L50">
            <v>0</v>
          </cell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>
            <v>0</v>
          </cell>
          <cell r="I51">
            <v>1</v>
          </cell>
          <cell r="J51">
            <v>1</v>
          </cell>
          <cell r="K51">
            <v>4</v>
          </cell>
          <cell r="L51">
            <v>2</v>
          </cell>
          <cell r="M51">
            <v>1</v>
          </cell>
          <cell r="N51">
            <v>2</v>
          </cell>
          <cell r="O51">
            <v>1</v>
          </cell>
          <cell r="P51">
            <v>0</v>
          </cell>
          <cell r="Q51">
            <v>2</v>
          </cell>
          <cell r="R51">
            <v>2</v>
          </cell>
          <cell r="S51">
            <v>3</v>
          </cell>
          <cell r="T51">
            <v>19</v>
          </cell>
        </row>
        <row r="52">
          <cell r="G52" t="str">
            <v>105472-P.S.R. RIVADAVIA</v>
          </cell>
          <cell r="H52">
            <v>2</v>
          </cell>
          <cell r="I52">
            <v>1</v>
          </cell>
          <cell r="J52"/>
          <cell r="K52">
            <v>0</v>
          </cell>
          <cell r="L52"/>
          <cell r="M52"/>
          <cell r="N52"/>
          <cell r="O52">
            <v>1</v>
          </cell>
          <cell r="P52"/>
          <cell r="Q52">
            <v>2</v>
          </cell>
          <cell r="R52"/>
          <cell r="S52"/>
          <cell r="T52">
            <v>6</v>
          </cell>
        </row>
        <row r="53">
          <cell r="G53" t="str">
            <v>105473-P.S.R. TALCUNA</v>
          </cell>
          <cell r="H53">
            <v>2</v>
          </cell>
          <cell r="I53">
            <v>2</v>
          </cell>
          <cell r="J53">
            <v>0</v>
          </cell>
          <cell r="K53">
            <v>0</v>
          </cell>
          <cell r="L53">
            <v>1</v>
          </cell>
          <cell r="M53">
            <v>0</v>
          </cell>
          <cell r="N53">
            <v>0</v>
          </cell>
          <cell r="O53">
            <v>1</v>
          </cell>
          <cell r="P53">
            <v>1</v>
          </cell>
          <cell r="Q53">
            <v>3</v>
          </cell>
          <cell r="R53">
            <v>3</v>
          </cell>
          <cell r="S53">
            <v>4</v>
          </cell>
          <cell r="T53">
            <v>17</v>
          </cell>
        </row>
        <row r="54">
          <cell r="G54" t="str">
            <v>105474-P.S.R. CHAPILCA</v>
          </cell>
          <cell r="H54">
            <v>0</v>
          </cell>
          <cell r="I54">
            <v>1</v>
          </cell>
          <cell r="J54">
            <v>0</v>
          </cell>
          <cell r="K54"/>
          <cell r="L54">
            <v>0</v>
          </cell>
          <cell r="M54">
            <v>0</v>
          </cell>
          <cell r="N54">
            <v>0</v>
          </cell>
          <cell r="O54">
            <v>1</v>
          </cell>
          <cell r="P54"/>
          <cell r="Q54"/>
          <cell r="R54">
            <v>1</v>
          </cell>
          <cell r="S54"/>
          <cell r="T54">
            <v>3</v>
          </cell>
        </row>
        <row r="55">
          <cell r="G55" t="str">
            <v>105509-P.S.R. GUALLIGUAICA</v>
          </cell>
          <cell r="H55"/>
          <cell r="I55"/>
          <cell r="J55"/>
          <cell r="K55">
            <v>0</v>
          </cell>
          <cell r="L55">
            <v>1</v>
          </cell>
          <cell r="M55">
            <v>1</v>
          </cell>
          <cell r="N55">
            <v>0</v>
          </cell>
          <cell r="O55"/>
          <cell r="P55"/>
          <cell r="Q55"/>
          <cell r="R55"/>
          <cell r="S55"/>
          <cell r="T55">
            <v>2</v>
          </cell>
        </row>
        <row r="56">
          <cell r="G56" t="str">
            <v>200538-CESFAM SAN ISIDRO CALINGASTA</v>
          </cell>
          <cell r="H56">
            <v>6</v>
          </cell>
          <cell r="I56">
            <v>3</v>
          </cell>
          <cell r="J56">
            <v>5</v>
          </cell>
          <cell r="K56">
            <v>1</v>
          </cell>
          <cell r="L56">
            <v>2</v>
          </cell>
          <cell r="M56">
            <v>2</v>
          </cell>
          <cell r="N56">
            <v>2</v>
          </cell>
          <cell r="O56">
            <v>1</v>
          </cell>
          <cell r="P56">
            <v>4</v>
          </cell>
          <cell r="Q56">
            <v>1</v>
          </cell>
          <cell r="R56">
            <v>2</v>
          </cell>
          <cell r="S56">
            <v>2</v>
          </cell>
          <cell r="T56">
            <v>31</v>
          </cell>
        </row>
        <row r="57">
          <cell r="G57" t="str">
            <v>04201-ILLAPEL</v>
          </cell>
          <cell r="H57">
            <v>43</v>
          </cell>
          <cell r="I57">
            <v>25</v>
          </cell>
          <cell r="J57">
            <v>32</v>
          </cell>
          <cell r="K57">
            <v>14</v>
          </cell>
          <cell r="L57">
            <v>21</v>
          </cell>
          <cell r="M57">
            <v>20</v>
          </cell>
          <cell r="N57">
            <v>23</v>
          </cell>
          <cell r="O57">
            <v>34</v>
          </cell>
          <cell r="P57">
            <v>16</v>
          </cell>
          <cell r="Q57">
            <v>22</v>
          </cell>
          <cell r="R57">
            <v>25</v>
          </cell>
          <cell r="S57">
            <v>14</v>
          </cell>
          <cell r="T57">
            <v>289</v>
          </cell>
        </row>
        <row r="58">
          <cell r="G58" t="str">
            <v>105326-CESFAM SAN RAFAEL</v>
          </cell>
          <cell r="H58">
            <v>17</v>
          </cell>
          <cell r="I58">
            <v>8</v>
          </cell>
          <cell r="J58">
            <v>11</v>
          </cell>
          <cell r="K58">
            <v>6</v>
          </cell>
          <cell r="L58">
            <v>4</v>
          </cell>
          <cell r="M58">
            <v>7</v>
          </cell>
          <cell r="N58">
            <v>7</v>
          </cell>
          <cell r="O58">
            <v>9</v>
          </cell>
          <cell r="P58">
            <v>3</v>
          </cell>
          <cell r="Q58">
            <v>8</v>
          </cell>
          <cell r="R58">
            <v>3</v>
          </cell>
          <cell r="S58">
            <v>0</v>
          </cell>
          <cell r="T58">
            <v>83</v>
          </cell>
        </row>
        <row r="59">
          <cell r="G59" t="str">
            <v xml:space="preserve">105443-P.S.R. CARCAMO                   </v>
          </cell>
          <cell r="H59"/>
          <cell r="I59">
            <v>1</v>
          </cell>
          <cell r="J59">
            <v>2</v>
          </cell>
          <cell r="K59">
            <v>0</v>
          </cell>
          <cell r="L59"/>
          <cell r="M59"/>
          <cell r="N59">
            <v>1</v>
          </cell>
          <cell r="O59">
            <v>0</v>
          </cell>
          <cell r="P59"/>
          <cell r="Q59"/>
          <cell r="R59">
            <v>0</v>
          </cell>
          <cell r="S59">
            <v>1</v>
          </cell>
          <cell r="T59">
            <v>5</v>
          </cell>
        </row>
        <row r="60">
          <cell r="G60" t="str">
            <v>105444-P.S.R. HUINTIL</v>
          </cell>
          <cell r="H60">
            <v>0</v>
          </cell>
          <cell r="I60">
            <v>0</v>
          </cell>
          <cell r="J60"/>
          <cell r="K60"/>
          <cell r="L60">
            <v>0</v>
          </cell>
          <cell r="M60"/>
          <cell r="N60">
            <v>1</v>
          </cell>
          <cell r="O60">
            <v>0</v>
          </cell>
          <cell r="P60">
            <v>0</v>
          </cell>
          <cell r="Q60"/>
          <cell r="R60">
            <v>2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>
            <v>2</v>
          </cell>
          <cell r="K61"/>
          <cell r="L61">
            <v>0</v>
          </cell>
          <cell r="M61">
            <v>0</v>
          </cell>
          <cell r="N61">
            <v>1</v>
          </cell>
          <cell r="O61">
            <v>0</v>
          </cell>
          <cell r="P61">
            <v>2</v>
          </cell>
          <cell r="Q61">
            <v>0</v>
          </cell>
          <cell r="R61">
            <v>0</v>
          </cell>
          <cell r="S61">
            <v>1</v>
          </cell>
          <cell r="T61">
            <v>7</v>
          </cell>
        </row>
        <row r="62">
          <cell r="G62" t="str">
            <v>105446-P.S.R. MATANCILLA</v>
          </cell>
          <cell r="H62"/>
          <cell r="I62"/>
          <cell r="J62">
            <v>0</v>
          </cell>
          <cell r="K62"/>
          <cell r="L62"/>
          <cell r="M62"/>
          <cell r="N62"/>
          <cell r="O62"/>
          <cell r="P62"/>
          <cell r="Q62"/>
          <cell r="R62"/>
          <cell r="S62"/>
          <cell r="T62">
            <v>0</v>
          </cell>
        </row>
        <row r="63">
          <cell r="G63" t="str">
            <v>105447-P.S.R. PERALILLO</v>
          </cell>
          <cell r="H63">
            <v>2</v>
          </cell>
          <cell r="I63"/>
          <cell r="J63">
            <v>1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2</v>
          </cell>
          <cell r="P63"/>
          <cell r="Q63">
            <v>1</v>
          </cell>
          <cell r="R63">
            <v>0</v>
          </cell>
          <cell r="S63">
            <v>1</v>
          </cell>
          <cell r="T63">
            <v>7</v>
          </cell>
        </row>
        <row r="64">
          <cell r="G64" t="str">
            <v>105448-P.S.R. SANTA VIRGINIA</v>
          </cell>
          <cell r="H64">
            <v>0</v>
          </cell>
          <cell r="I64">
            <v>0</v>
          </cell>
          <cell r="J64">
            <v>1</v>
          </cell>
          <cell r="K64">
            <v>0</v>
          </cell>
          <cell r="L64"/>
          <cell r="M64">
            <v>0</v>
          </cell>
          <cell r="N64">
            <v>1</v>
          </cell>
          <cell r="O64"/>
          <cell r="P64"/>
          <cell r="Q64"/>
          <cell r="R64"/>
          <cell r="S64">
            <v>1</v>
          </cell>
          <cell r="T64">
            <v>3</v>
          </cell>
        </row>
        <row r="65">
          <cell r="G65" t="str">
            <v>105449-P.S.R. TUNGA NORTE</v>
          </cell>
          <cell r="H65"/>
          <cell r="I65"/>
          <cell r="J65"/>
          <cell r="K65"/>
          <cell r="L65"/>
          <cell r="M65"/>
          <cell r="N65">
            <v>1</v>
          </cell>
          <cell r="O65"/>
          <cell r="P65"/>
          <cell r="Q65"/>
          <cell r="R65"/>
          <cell r="S65"/>
          <cell r="T65">
            <v>1</v>
          </cell>
        </row>
        <row r="66">
          <cell r="G66" t="str">
            <v>105485-P.S.R. PLAN DE HORNOS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/>
          <cell r="O66">
            <v>1</v>
          </cell>
          <cell r="P66">
            <v>1</v>
          </cell>
          <cell r="Q66">
            <v>2</v>
          </cell>
          <cell r="R66">
            <v>0</v>
          </cell>
          <cell r="S66"/>
          <cell r="T66">
            <v>4</v>
          </cell>
        </row>
        <row r="67">
          <cell r="G67" t="str">
            <v>105486-P.S.R. TUNGA SUR</v>
          </cell>
          <cell r="H67"/>
          <cell r="I67"/>
          <cell r="J67">
            <v>0</v>
          </cell>
          <cell r="K67"/>
          <cell r="L67"/>
          <cell r="M67"/>
          <cell r="N67"/>
          <cell r="O67"/>
          <cell r="P67"/>
          <cell r="Q67"/>
          <cell r="R67">
            <v>0</v>
          </cell>
          <cell r="S67"/>
          <cell r="T67">
            <v>0</v>
          </cell>
        </row>
        <row r="68">
          <cell r="G68" t="str">
            <v>105487-P.S.R. CAÑAS UNO</v>
          </cell>
          <cell r="H68"/>
          <cell r="I68">
            <v>1</v>
          </cell>
          <cell r="J68">
            <v>1</v>
          </cell>
          <cell r="K68">
            <v>2</v>
          </cell>
          <cell r="L68">
            <v>3</v>
          </cell>
          <cell r="M68">
            <v>6</v>
          </cell>
          <cell r="N68">
            <v>1</v>
          </cell>
          <cell r="O68">
            <v>1</v>
          </cell>
          <cell r="P68">
            <v>0</v>
          </cell>
          <cell r="Q68">
            <v>0</v>
          </cell>
          <cell r="R68">
            <v>2</v>
          </cell>
          <cell r="S68"/>
          <cell r="T68">
            <v>17</v>
          </cell>
        </row>
        <row r="69">
          <cell r="G69" t="str">
            <v>105496-P.S.R. PINTACURA SUR</v>
          </cell>
          <cell r="H69">
            <v>1</v>
          </cell>
          <cell r="I69">
            <v>1</v>
          </cell>
          <cell r="J69">
            <v>1</v>
          </cell>
          <cell r="K69">
            <v>0</v>
          </cell>
          <cell r="L69"/>
          <cell r="M69"/>
          <cell r="N69"/>
          <cell r="O69"/>
          <cell r="P69"/>
          <cell r="Q69">
            <v>0</v>
          </cell>
          <cell r="R69"/>
          <cell r="S69"/>
          <cell r="T69">
            <v>3</v>
          </cell>
        </row>
        <row r="70">
          <cell r="G70" t="str">
            <v>105504-P.S.R. SOCAVON</v>
          </cell>
          <cell r="H70"/>
          <cell r="I70"/>
          <cell r="J70">
            <v>1</v>
          </cell>
          <cell r="K70">
            <v>0</v>
          </cell>
          <cell r="L70"/>
          <cell r="M70">
            <v>0</v>
          </cell>
          <cell r="N70"/>
          <cell r="O70">
            <v>1</v>
          </cell>
          <cell r="P70">
            <v>0</v>
          </cell>
          <cell r="Q70">
            <v>0</v>
          </cell>
          <cell r="R70"/>
          <cell r="S70">
            <v>1</v>
          </cell>
          <cell r="T70">
            <v>3</v>
          </cell>
        </row>
        <row r="71">
          <cell r="G71" t="str">
            <v>200366-CESFAM URBANO II</v>
          </cell>
          <cell r="H71">
            <v>22</v>
          </cell>
          <cell r="I71">
            <v>14</v>
          </cell>
          <cell r="J71">
            <v>12</v>
          </cell>
          <cell r="K71">
            <v>6</v>
          </cell>
          <cell r="L71">
            <v>14</v>
          </cell>
          <cell r="M71">
            <v>7</v>
          </cell>
          <cell r="N71">
            <v>10</v>
          </cell>
          <cell r="O71">
            <v>20</v>
          </cell>
          <cell r="P71">
            <v>10</v>
          </cell>
          <cell r="Q71">
            <v>11</v>
          </cell>
          <cell r="R71">
            <v>18</v>
          </cell>
          <cell r="S71">
            <v>9</v>
          </cell>
          <cell r="T71">
            <v>153</v>
          </cell>
        </row>
        <row r="72">
          <cell r="G72" t="str">
            <v>04202-CANELA</v>
          </cell>
          <cell r="H72">
            <v>1</v>
          </cell>
          <cell r="I72">
            <v>2</v>
          </cell>
          <cell r="J72">
            <v>6</v>
          </cell>
          <cell r="K72">
            <v>3</v>
          </cell>
          <cell r="L72">
            <v>3</v>
          </cell>
          <cell r="M72">
            <v>12</v>
          </cell>
          <cell r="N72">
            <v>3</v>
          </cell>
          <cell r="O72">
            <v>2</v>
          </cell>
          <cell r="P72">
            <v>7</v>
          </cell>
          <cell r="Q72">
            <v>3</v>
          </cell>
          <cell r="R72">
            <v>5</v>
          </cell>
          <cell r="S72">
            <v>11</v>
          </cell>
          <cell r="T72">
            <v>58</v>
          </cell>
        </row>
        <row r="73">
          <cell r="G73" t="str">
            <v>105309-CES. RURAL CANELA</v>
          </cell>
          <cell r="H73">
            <v>1</v>
          </cell>
          <cell r="I73">
            <v>2</v>
          </cell>
          <cell r="J73">
            <v>6</v>
          </cell>
          <cell r="K73">
            <v>2</v>
          </cell>
          <cell r="L73">
            <v>1</v>
          </cell>
          <cell r="M73">
            <v>11</v>
          </cell>
          <cell r="N73">
            <v>3</v>
          </cell>
          <cell r="O73">
            <v>2</v>
          </cell>
          <cell r="P73">
            <v>5</v>
          </cell>
          <cell r="Q73">
            <v>3</v>
          </cell>
          <cell r="R73">
            <v>4</v>
          </cell>
          <cell r="S73">
            <v>8</v>
          </cell>
          <cell r="T73">
            <v>48</v>
          </cell>
        </row>
        <row r="74">
          <cell r="G74" t="str">
            <v xml:space="preserve">105450-P.S.R. MINCHA NORTE            </v>
          </cell>
          <cell r="H74"/>
          <cell r="I74"/>
          <cell r="J74">
            <v>0</v>
          </cell>
          <cell r="K74"/>
          <cell r="L74"/>
          <cell r="M74">
            <v>1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/>
          <cell r="S74">
            <v>3</v>
          </cell>
          <cell r="T74">
            <v>4</v>
          </cell>
        </row>
        <row r="75">
          <cell r="G75" t="str">
            <v>105451-P.S.R. AGUA FRIA</v>
          </cell>
          <cell r="H75"/>
          <cell r="I75"/>
          <cell r="J75">
            <v>0</v>
          </cell>
          <cell r="K75"/>
          <cell r="L75"/>
          <cell r="M75"/>
          <cell r="N75"/>
          <cell r="O75"/>
          <cell r="P75"/>
          <cell r="Q75"/>
          <cell r="R75"/>
          <cell r="S75">
            <v>0</v>
          </cell>
          <cell r="T75">
            <v>0</v>
          </cell>
        </row>
        <row r="76">
          <cell r="G76" t="str">
            <v>105482-P.S.R. CANELA ALTA</v>
          </cell>
          <cell r="H76"/>
          <cell r="I76"/>
          <cell r="J76">
            <v>0</v>
          </cell>
          <cell r="K76">
            <v>0</v>
          </cell>
          <cell r="L76">
            <v>1</v>
          </cell>
          <cell r="M76"/>
          <cell r="N76"/>
          <cell r="O76">
            <v>0</v>
          </cell>
          <cell r="P76">
            <v>0</v>
          </cell>
          <cell r="Q76"/>
          <cell r="R76">
            <v>0</v>
          </cell>
          <cell r="S76"/>
          <cell r="T76">
            <v>1</v>
          </cell>
        </row>
        <row r="77">
          <cell r="G77" t="str">
            <v>105483-P.S.R. LOS RULOS</v>
          </cell>
          <cell r="H77"/>
          <cell r="I77"/>
          <cell r="J77"/>
          <cell r="K77">
            <v>0</v>
          </cell>
          <cell r="L77"/>
          <cell r="M77"/>
          <cell r="N77">
            <v>0</v>
          </cell>
          <cell r="O77"/>
          <cell r="P77"/>
          <cell r="Q77"/>
          <cell r="R77"/>
          <cell r="S77"/>
          <cell r="T77">
            <v>0</v>
          </cell>
        </row>
        <row r="78">
          <cell r="G78" t="str">
            <v>105484-P.S.R. HUENTELAUQUEN</v>
          </cell>
          <cell r="H78"/>
          <cell r="I78"/>
          <cell r="J78">
            <v>0</v>
          </cell>
          <cell r="K78">
            <v>1</v>
          </cell>
          <cell r="L78">
            <v>1</v>
          </cell>
          <cell r="M78">
            <v>0</v>
          </cell>
          <cell r="N78">
            <v>0</v>
          </cell>
          <cell r="O78"/>
          <cell r="P78">
            <v>2</v>
          </cell>
          <cell r="Q78"/>
          <cell r="R78">
            <v>1</v>
          </cell>
          <cell r="S78">
            <v>0</v>
          </cell>
          <cell r="T78">
            <v>5</v>
          </cell>
        </row>
        <row r="79">
          <cell r="G79" t="str">
            <v>105493-P.S.R. MINCHA SUR</v>
          </cell>
          <cell r="H79"/>
          <cell r="I79"/>
          <cell r="J79"/>
          <cell r="K79"/>
          <cell r="L79"/>
          <cell r="M79"/>
          <cell r="N79">
            <v>0</v>
          </cell>
          <cell r="O79"/>
          <cell r="P79"/>
          <cell r="Q79"/>
          <cell r="R79"/>
          <cell r="S79"/>
          <cell r="T79">
            <v>0</v>
          </cell>
        </row>
        <row r="80">
          <cell r="G80" t="str">
            <v>04203-LOS VILOS</v>
          </cell>
          <cell r="H80">
            <v>22</v>
          </cell>
          <cell r="I80">
            <v>13</v>
          </cell>
          <cell r="J80">
            <v>22</v>
          </cell>
          <cell r="K80">
            <v>23</v>
          </cell>
          <cell r="L80">
            <v>17</v>
          </cell>
          <cell r="M80">
            <v>12</v>
          </cell>
          <cell r="N80">
            <v>15</v>
          </cell>
          <cell r="O80">
            <v>24</v>
          </cell>
          <cell r="P80">
            <v>22</v>
          </cell>
          <cell r="Q80">
            <v>13</v>
          </cell>
          <cell r="R80">
            <v>13</v>
          </cell>
          <cell r="S80">
            <v>18</v>
          </cell>
          <cell r="T80">
            <v>214</v>
          </cell>
        </row>
        <row r="81">
          <cell r="G81" t="str">
            <v>105108-HOSPITAL LOS VILOS</v>
          </cell>
          <cell r="H81">
            <v>15</v>
          </cell>
          <cell r="I81">
            <v>9</v>
          </cell>
          <cell r="J81">
            <v>14</v>
          </cell>
          <cell r="K81">
            <v>15</v>
          </cell>
          <cell r="L81">
            <v>5</v>
          </cell>
          <cell r="M81">
            <v>9</v>
          </cell>
          <cell r="N81">
            <v>9</v>
          </cell>
          <cell r="O81">
            <v>15</v>
          </cell>
          <cell r="P81">
            <v>14</v>
          </cell>
          <cell r="Q81">
            <v>10</v>
          </cell>
          <cell r="R81">
            <v>11</v>
          </cell>
          <cell r="S81">
            <v>7</v>
          </cell>
          <cell r="T81">
            <v>133</v>
          </cell>
        </row>
        <row r="82">
          <cell r="G82" t="str">
            <v xml:space="preserve">105478-P.S.R. CAIMANES                   </v>
          </cell>
          <cell r="H82">
            <v>2</v>
          </cell>
          <cell r="I82"/>
          <cell r="J82">
            <v>3</v>
          </cell>
          <cell r="K82">
            <v>3</v>
          </cell>
          <cell r="L82">
            <v>5</v>
          </cell>
          <cell r="M82">
            <v>0</v>
          </cell>
          <cell r="N82">
            <v>0</v>
          </cell>
          <cell r="O82">
            <v>2</v>
          </cell>
          <cell r="P82">
            <v>2</v>
          </cell>
          <cell r="Q82">
            <v>1</v>
          </cell>
          <cell r="R82">
            <v>0</v>
          </cell>
          <cell r="S82">
            <v>2</v>
          </cell>
          <cell r="T82">
            <v>20</v>
          </cell>
        </row>
        <row r="83">
          <cell r="G83" t="str">
            <v>105479-P.S.R. GUANGUALI</v>
          </cell>
          <cell r="H83">
            <v>0</v>
          </cell>
          <cell r="I83"/>
          <cell r="J83">
            <v>1</v>
          </cell>
          <cell r="K83">
            <v>2</v>
          </cell>
          <cell r="L83"/>
          <cell r="M83">
            <v>0</v>
          </cell>
          <cell r="N83">
            <v>0</v>
          </cell>
          <cell r="O83">
            <v>1</v>
          </cell>
          <cell r="P83">
            <v>1</v>
          </cell>
          <cell r="Q83">
            <v>1</v>
          </cell>
          <cell r="R83"/>
          <cell r="S83">
            <v>2</v>
          </cell>
          <cell r="T83">
            <v>8</v>
          </cell>
        </row>
        <row r="84">
          <cell r="G84" t="str">
            <v>105480-P.S.R. QUILIMARI</v>
          </cell>
          <cell r="H84">
            <v>2</v>
          </cell>
          <cell r="I84">
            <v>2</v>
          </cell>
          <cell r="J84">
            <v>2</v>
          </cell>
          <cell r="K84">
            <v>1</v>
          </cell>
          <cell r="L84">
            <v>7</v>
          </cell>
          <cell r="M84">
            <v>2</v>
          </cell>
          <cell r="N84">
            <v>5</v>
          </cell>
          <cell r="O84">
            <v>4</v>
          </cell>
          <cell r="P84">
            <v>4</v>
          </cell>
          <cell r="Q84">
            <v>1</v>
          </cell>
          <cell r="R84">
            <v>0</v>
          </cell>
          <cell r="S84">
            <v>4</v>
          </cell>
          <cell r="T84">
            <v>34</v>
          </cell>
        </row>
        <row r="85">
          <cell r="G85" t="str">
            <v>105481-P.S.R. TILAMA</v>
          </cell>
          <cell r="H85">
            <v>0</v>
          </cell>
          <cell r="I85"/>
          <cell r="J85">
            <v>1</v>
          </cell>
          <cell r="K85">
            <v>0</v>
          </cell>
          <cell r="L85">
            <v>0</v>
          </cell>
          <cell r="M85">
            <v>0</v>
          </cell>
          <cell r="N85"/>
          <cell r="O85"/>
          <cell r="P85"/>
          <cell r="Q85">
            <v>0</v>
          </cell>
          <cell r="R85">
            <v>2</v>
          </cell>
          <cell r="S85">
            <v>1</v>
          </cell>
          <cell r="T85">
            <v>4</v>
          </cell>
        </row>
        <row r="86">
          <cell r="G86" t="str">
            <v>105511-P.S.R. LOS CONDORES</v>
          </cell>
          <cell r="H86">
            <v>3</v>
          </cell>
          <cell r="I86">
            <v>2</v>
          </cell>
          <cell r="J86">
            <v>1</v>
          </cell>
          <cell r="K86">
            <v>2</v>
          </cell>
          <cell r="L86">
            <v>0</v>
          </cell>
          <cell r="M86">
            <v>1</v>
          </cell>
          <cell r="N86">
            <v>1</v>
          </cell>
          <cell r="O86">
            <v>2</v>
          </cell>
          <cell r="P86">
            <v>1</v>
          </cell>
          <cell r="Q86"/>
          <cell r="R86"/>
          <cell r="S86">
            <v>2</v>
          </cell>
          <cell r="T86">
            <v>15</v>
          </cell>
        </row>
        <row r="87">
          <cell r="G87" t="str">
            <v>04204-SALAMANCA</v>
          </cell>
          <cell r="H87">
            <v>26</v>
          </cell>
          <cell r="I87">
            <v>19</v>
          </cell>
          <cell r="J87">
            <v>28</v>
          </cell>
          <cell r="K87">
            <v>16</v>
          </cell>
          <cell r="L87">
            <v>19</v>
          </cell>
          <cell r="M87">
            <v>14</v>
          </cell>
          <cell r="N87">
            <v>17</v>
          </cell>
          <cell r="O87">
            <v>17</v>
          </cell>
          <cell r="P87">
            <v>22</v>
          </cell>
          <cell r="Q87">
            <v>24</v>
          </cell>
          <cell r="R87">
            <v>46</v>
          </cell>
          <cell r="S87">
            <v>32</v>
          </cell>
          <cell r="T87">
            <v>280</v>
          </cell>
        </row>
        <row r="88">
          <cell r="G88" t="str">
            <v>105104-HOSPITAL SALAMANCA</v>
          </cell>
          <cell r="H88">
            <v>13</v>
          </cell>
          <cell r="I88">
            <v>7</v>
          </cell>
          <cell r="J88">
            <v>13</v>
          </cell>
          <cell r="K88">
            <v>4</v>
          </cell>
          <cell r="L88">
            <v>10</v>
          </cell>
          <cell r="M88">
            <v>5</v>
          </cell>
          <cell r="N88">
            <v>12</v>
          </cell>
          <cell r="O88">
            <v>7</v>
          </cell>
          <cell r="P88">
            <v>9</v>
          </cell>
          <cell r="Q88">
            <v>13</v>
          </cell>
          <cell r="R88">
            <v>30</v>
          </cell>
          <cell r="S88">
            <v>21</v>
          </cell>
          <cell r="T88">
            <v>144</v>
          </cell>
        </row>
        <row r="89">
          <cell r="G89" t="str">
            <v xml:space="preserve">105452-P.S.R. CUNCUMEN                 </v>
          </cell>
          <cell r="H89">
            <v>2</v>
          </cell>
          <cell r="I89">
            <v>0</v>
          </cell>
          <cell r="J89">
            <v>4</v>
          </cell>
          <cell r="K89">
            <v>1</v>
          </cell>
          <cell r="L89"/>
          <cell r="M89">
            <v>1</v>
          </cell>
          <cell r="N89">
            <v>0</v>
          </cell>
          <cell r="O89">
            <v>0</v>
          </cell>
          <cell r="P89">
            <v>1</v>
          </cell>
          <cell r="Q89">
            <v>1</v>
          </cell>
          <cell r="R89">
            <v>1</v>
          </cell>
          <cell r="S89"/>
          <cell r="T89">
            <v>11</v>
          </cell>
        </row>
        <row r="90">
          <cell r="G90" t="str">
            <v>105453-P.S.R. TRANQUILLA</v>
          </cell>
          <cell r="H90">
            <v>0</v>
          </cell>
          <cell r="I90">
            <v>2</v>
          </cell>
          <cell r="J90">
            <v>3</v>
          </cell>
          <cell r="K90">
            <v>1</v>
          </cell>
          <cell r="L90">
            <v>2</v>
          </cell>
          <cell r="M90">
            <v>3</v>
          </cell>
          <cell r="N90">
            <v>0</v>
          </cell>
          <cell r="O90">
            <v>4</v>
          </cell>
          <cell r="P90">
            <v>3</v>
          </cell>
          <cell r="Q90">
            <v>5</v>
          </cell>
          <cell r="R90">
            <v>2</v>
          </cell>
          <cell r="S90">
            <v>1</v>
          </cell>
          <cell r="T90">
            <v>26</v>
          </cell>
        </row>
        <row r="91">
          <cell r="G91" t="str">
            <v>105454-P.S.R. CUNLAGUA</v>
          </cell>
          <cell r="H91"/>
          <cell r="I91"/>
          <cell r="J91"/>
          <cell r="K91"/>
          <cell r="L91"/>
          <cell r="M91"/>
          <cell r="N91">
            <v>0</v>
          </cell>
          <cell r="O91">
            <v>0</v>
          </cell>
          <cell r="P91"/>
          <cell r="Q91"/>
          <cell r="R91"/>
          <cell r="S91"/>
          <cell r="T91">
            <v>0</v>
          </cell>
        </row>
        <row r="92">
          <cell r="G92" t="str">
            <v>105455-P.S.R. CHILLEPIN</v>
          </cell>
          <cell r="H92">
            <v>1</v>
          </cell>
          <cell r="I92">
            <v>2</v>
          </cell>
          <cell r="J92">
            <v>2</v>
          </cell>
          <cell r="K92">
            <v>1</v>
          </cell>
          <cell r="L92">
            <v>1</v>
          </cell>
          <cell r="M92">
            <v>2</v>
          </cell>
          <cell r="N92">
            <v>1</v>
          </cell>
          <cell r="O92">
            <v>1</v>
          </cell>
          <cell r="P92">
            <v>2</v>
          </cell>
          <cell r="Q92">
            <v>0</v>
          </cell>
          <cell r="R92">
            <v>1</v>
          </cell>
          <cell r="S92">
            <v>1</v>
          </cell>
          <cell r="T92">
            <v>15</v>
          </cell>
        </row>
        <row r="93">
          <cell r="G93" t="str">
            <v>105456-P.S.R. LLIMPO</v>
          </cell>
          <cell r="H93">
            <v>1</v>
          </cell>
          <cell r="I93">
            <v>2</v>
          </cell>
          <cell r="J93">
            <v>0</v>
          </cell>
          <cell r="K93">
            <v>1</v>
          </cell>
          <cell r="L93"/>
          <cell r="M93">
            <v>0</v>
          </cell>
          <cell r="N93">
            <v>0</v>
          </cell>
          <cell r="O93">
            <v>1</v>
          </cell>
          <cell r="P93">
            <v>2</v>
          </cell>
          <cell r="Q93">
            <v>0</v>
          </cell>
          <cell r="R93">
            <v>1</v>
          </cell>
          <cell r="S93">
            <v>1</v>
          </cell>
          <cell r="T93">
            <v>9</v>
          </cell>
        </row>
        <row r="94">
          <cell r="G94" t="str">
            <v>105457-P.S.R. SAN AGUSTIN</v>
          </cell>
          <cell r="H94"/>
          <cell r="I94"/>
          <cell r="J94"/>
          <cell r="K94">
            <v>1</v>
          </cell>
          <cell r="L94"/>
          <cell r="M94"/>
          <cell r="N94">
            <v>0</v>
          </cell>
          <cell r="O94">
            <v>0</v>
          </cell>
          <cell r="P94"/>
          <cell r="Q94">
            <v>1</v>
          </cell>
          <cell r="R94"/>
          <cell r="S94">
            <v>0</v>
          </cell>
          <cell r="T94">
            <v>2</v>
          </cell>
        </row>
        <row r="95">
          <cell r="G95" t="str">
            <v>105458-P.S.R. TAHUINCO</v>
          </cell>
          <cell r="H95">
            <v>2</v>
          </cell>
          <cell r="I95">
            <v>0</v>
          </cell>
          <cell r="J95">
            <v>3</v>
          </cell>
          <cell r="K95">
            <v>5</v>
          </cell>
          <cell r="L95">
            <v>1</v>
          </cell>
          <cell r="M95">
            <v>1</v>
          </cell>
          <cell r="N95">
            <v>3</v>
          </cell>
          <cell r="O95">
            <v>1</v>
          </cell>
          <cell r="P95">
            <v>1</v>
          </cell>
          <cell r="Q95">
            <v>3</v>
          </cell>
          <cell r="R95">
            <v>7</v>
          </cell>
          <cell r="S95">
            <v>3</v>
          </cell>
          <cell r="T95">
            <v>30</v>
          </cell>
        </row>
        <row r="96">
          <cell r="G96" t="str">
            <v>105491-P.S.R. QUELEN BAJO</v>
          </cell>
          <cell r="H96">
            <v>4</v>
          </cell>
          <cell r="I96">
            <v>3</v>
          </cell>
          <cell r="J96">
            <v>1</v>
          </cell>
          <cell r="K96">
            <v>1</v>
          </cell>
          <cell r="L96">
            <v>3</v>
          </cell>
          <cell r="M96">
            <v>1</v>
          </cell>
          <cell r="N96">
            <v>1</v>
          </cell>
          <cell r="O96">
            <v>3</v>
          </cell>
          <cell r="P96">
            <v>3</v>
          </cell>
          <cell r="Q96">
            <v>1</v>
          </cell>
          <cell r="R96"/>
          <cell r="S96">
            <v>2</v>
          </cell>
          <cell r="T96">
            <v>23</v>
          </cell>
        </row>
        <row r="97">
          <cell r="G97" t="str">
            <v>105492-P.S.R. CAMISA</v>
          </cell>
          <cell r="H97">
            <v>1</v>
          </cell>
          <cell r="I97"/>
          <cell r="J97">
            <v>0</v>
          </cell>
          <cell r="K97"/>
          <cell r="L97">
            <v>1</v>
          </cell>
          <cell r="M97">
            <v>0</v>
          </cell>
          <cell r="N97">
            <v>0</v>
          </cell>
          <cell r="O97"/>
          <cell r="P97"/>
          <cell r="Q97"/>
          <cell r="R97">
            <v>2</v>
          </cell>
          <cell r="S97">
            <v>1</v>
          </cell>
          <cell r="T97">
            <v>5</v>
          </cell>
        </row>
        <row r="98">
          <cell r="G98" t="str">
            <v>105501-P.S.R. ARBOLEDA GRANDE</v>
          </cell>
          <cell r="H98">
            <v>2</v>
          </cell>
          <cell r="I98">
            <v>3</v>
          </cell>
          <cell r="J98">
            <v>2</v>
          </cell>
          <cell r="K98">
            <v>1</v>
          </cell>
          <cell r="L98">
            <v>1</v>
          </cell>
          <cell r="M98">
            <v>1</v>
          </cell>
          <cell r="N98"/>
          <cell r="O98">
            <v>0</v>
          </cell>
          <cell r="P98">
            <v>1</v>
          </cell>
          <cell r="Q98"/>
          <cell r="R98">
            <v>2</v>
          </cell>
          <cell r="S98">
            <v>2</v>
          </cell>
          <cell r="T98">
            <v>15</v>
          </cell>
        </row>
        <row r="99">
          <cell r="G99" t="str">
            <v>04301-OVALLE</v>
          </cell>
          <cell r="H99">
            <v>111</v>
          </cell>
          <cell r="I99">
            <v>90</v>
          </cell>
          <cell r="J99">
            <v>97</v>
          </cell>
          <cell r="K99">
            <v>94</v>
          </cell>
          <cell r="L99">
            <v>85</v>
          </cell>
          <cell r="M99">
            <v>93</v>
          </cell>
          <cell r="N99">
            <v>92</v>
          </cell>
          <cell r="O99">
            <v>86</v>
          </cell>
          <cell r="P99">
            <v>90</v>
          </cell>
          <cell r="Q99">
            <v>51</v>
          </cell>
          <cell r="R99">
            <v>52</v>
          </cell>
          <cell r="S99">
            <v>129</v>
          </cell>
          <cell r="T99">
            <v>1070</v>
          </cell>
        </row>
        <row r="100">
          <cell r="G100" t="str">
            <v>105315-CES. RURAL C. DE TAMAYA</v>
          </cell>
          <cell r="H100">
            <v>7</v>
          </cell>
          <cell r="I100">
            <v>5</v>
          </cell>
          <cell r="J100">
            <v>8</v>
          </cell>
          <cell r="K100">
            <v>6</v>
          </cell>
          <cell r="L100">
            <v>4</v>
          </cell>
          <cell r="M100">
            <v>2</v>
          </cell>
          <cell r="N100">
            <v>12</v>
          </cell>
          <cell r="O100">
            <v>6</v>
          </cell>
          <cell r="P100">
            <v>3</v>
          </cell>
          <cell r="Q100">
            <v>3</v>
          </cell>
          <cell r="R100">
            <v>1</v>
          </cell>
          <cell r="S100">
            <v>11</v>
          </cell>
          <cell r="T100">
            <v>68</v>
          </cell>
        </row>
        <row r="101">
          <cell r="G101" t="str">
            <v>105317-CES. JORGE JORDAN D.</v>
          </cell>
          <cell r="H101">
            <v>33</v>
          </cell>
          <cell r="I101">
            <v>15</v>
          </cell>
          <cell r="J101">
            <v>33</v>
          </cell>
          <cell r="K101">
            <v>25</v>
          </cell>
          <cell r="L101">
            <v>22</v>
          </cell>
          <cell r="M101">
            <v>21</v>
          </cell>
          <cell r="N101">
            <v>24</v>
          </cell>
          <cell r="O101">
            <v>20</v>
          </cell>
          <cell r="P101">
            <v>23</v>
          </cell>
          <cell r="Q101">
            <v>8</v>
          </cell>
          <cell r="R101">
            <v>15</v>
          </cell>
          <cell r="S101">
            <v>25</v>
          </cell>
          <cell r="T101">
            <v>264</v>
          </cell>
        </row>
        <row r="102">
          <cell r="G102" t="str">
            <v>105322-CES. MARCOS MACUADA</v>
          </cell>
          <cell r="H102">
            <v>42</v>
          </cell>
          <cell r="I102">
            <v>49</v>
          </cell>
          <cell r="J102">
            <v>33</v>
          </cell>
          <cell r="K102">
            <v>23</v>
          </cell>
          <cell r="L102">
            <v>19</v>
          </cell>
          <cell r="M102">
            <v>25</v>
          </cell>
          <cell r="N102">
            <v>15</v>
          </cell>
          <cell r="O102">
            <v>15</v>
          </cell>
          <cell r="P102">
            <v>22</v>
          </cell>
          <cell r="Q102">
            <v>10</v>
          </cell>
          <cell r="R102">
            <v>11</v>
          </cell>
          <cell r="S102">
            <v>32</v>
          </cell>
          <cell r="T102">
            <v>296</v>
          </cell>
        </row>
        <row r="103">
          <cell r="G103" t="str">
            <v>105324-CES. SOTAQUI</v>
          </cell>
          <cell r="H103">
            <v>6</v>
          </cell>
          <cell r="I103">
            <v>4</v>
          </cell>
          <cell r="J103">
            <v>5</v>
          </cell>
          <cell r="K103">
            <v>6</v>
          </cell>
          <cell r="L103">
            <v>4</v>
          </cell>
          <cell r="M103">
            <v>6</v>
          </cell>
          <cell r="N103">
            <v>13</v>
          </cell>
          <cell r="O103">
            <v>4</v>
          </cell>
          <cell r="P103">
            <v>7</v>
          </cell>
          <cell r="Q103">
            <v>3</v>
          </cell>
          <cell r="R103">
            <v>6</v>
          </cell>
          <cell r="S103">
            <v>8</v>
          </cell>
          <cell r="T103">
            <v>72</v>
          </cell>
        </row>
        <row r="104">
          <cell r="G104" t="str">
            <v>105415-P.S.R. BARRAZA</v>
          </cell>
          <cell r="H104">
            <v>1</v>
          </cell>
          <cell r="I104">
            <v>1</v>
          </cell>
          <cell r="J104">
            <v>1</v>
          </cell>
          <cell r="K104">
            <v>1</v>
          </cell>
          <cell r="L104">
            <v>1</v>
          </cell>
          <cell r="M104">
            <v>1</v>
          </cell>
          <cell r="N104">
            <v>0</v>
          </cell>
          <cell r="O104">
            <v>1</v>
          </cell>
          <cell r="P104">
            <v>2</v>
          </cell>
          <cell r="Q104">
            <v>0</v>
          </cell>
          <cell r="R104">
            <v>0</v>
          </cell>
          <cell r="S104">
            <v>2</v>
          </cell>
          <cell r="T104">
            <v>11</v>
          </cell>
        </row>
        <row r="105">
          <cell r="G105" t="str">
            <v xml:space="preserve">105416-P.S.R. CAMARICO                  </v>
          </cell>
          <cell r="H105">
            <v>3</v>
          </cell>
          <cell r="I105">
            <v>1</v>
          </cell>
          <cell r="J105">
            <v>0</v>
          </cell>
          <cell r="K105">
            <v>1</v>
          </cell>
          <cell r="L105"/>
          <cell r="M105">
            <v>5</v>
          </cell>
          <cell r="N105">
            <v>1</v>
          </cell>
          <cell r="O105">
            <v>2</v>
          </cell>
          <cell r="P105">
            <v>2</v>
          </cell>
          <cell r="Q105">
            <v>1</v>
          </cell>
          <cell r="R105"/>
          <cell r="S105"/>
          <cell r="T105">
            <v>16</v>
          </cell>
        </row>
        <row r="106">
          <cell r="G106" t="str">
            <v>105417-P.S.R. ALCONES BAJOS</v>
          </cell>
          <cell r="H106">
            <v>0</v>
          </cell>
          <cell r="I106">
            <v>1</v>
          </cell>
          <cell r="J106">
            <v>0</v>
          </cell>
          <cell r="K106">
            <v>0</v>
          </cell>
          <cell r="L106">
            <v>2</v>
          </cell>
          <cell r="M106">
            <v>1</v>
          </cell>
          <cell r="N106">
            <v>2</v>
          </cell>
          <cell r="O106"/>
          <cell r="P106">
            <v>0</v>
          </cell>
          <cell r="Q106"/>
          <cell r="R106"/>
          <cell r="S106">
            <v>0</v>
          </cell>
          <cell r="T106">
            <v>6</v>
          </cell>
        </row>
        <row r="107">
          <cell r="G107" t="str">
            <v>105419-P.S.R. LAS SOSSAS</v>
          </cell>
          <cell r="H107">
            <v>1</v>
          </cell>
          <cell r="I107">
            <v>1</v>
          </cell>
          <cell r="J107"/>
          <cell r="K107"/>
          <cell r="L107"/>
          <cell r="M107"/>
          <cell r="N107"/>
          <cell r="O107"/>
          <cell r="P107">
            <v>0</v>
          </cell>
          <cell r="Q107"/>
          <cell r="R107"/>
          <cell r="S107"/>
          <cell r="T107">
            <v>2</v>
          </cell>
        </row>
        <row r="108">
          <cell r="G108" t="str">
            <v>105422-P.S.R. HORNILLOS</v>
          </cell>
          <cell r="H108"/>
          <cell r="I108"/>
          <cell r="J108"/>
          <cell r="K108">
            <v>0</v>
          </cell>
          <cell r="L108">
            <v>1</v>
          </cell>
          <cell r="M108"/>
          <cell r="N108"/>
          <cell r="O108">
            <v>0</v>
          </cell>
          <cell r="P108">
            <v>1</v>
          </cell>
          <cell r="Q108"/>
          <cell r="R108">
            <v>0</v>
          </cell>
          <cell r="S108">
            <v>0</v>
          </cell>
          <cell r="T108">
            <v>2</v>
          </cell>
        </row>
        <row r="109">
          <cell r="G109" t="str">
            <v>105437-P.S.R. CHALINGA</v>
          </cell>
          <cell r="H109"/>
          <cell r="I109">
            <v>1</v>
          </cell>
          <cell r="J109"/>
          <cell r="K109">
            <v>1</v>
          </cell>
          <cell r="L109"/>
          <cell r="M109">
            <v>0</v>
          </cell>
          <cell r="N109"/>
          <cell r="O109"/>
          <cell r="P109">
            <v>1</v>
          </cell>
          <cell r="Q109">
            <v>0</v>
          </cell>
          <cell r="R109"/>
          <cell r="S109"/>
          <cell r="T109">
            <v>3</v>
          </cell>
        </row>
        <row r="110">
          <cell r="G110" t="str">
            <v>105439-P.S.R. CERRO BLANCO</v>
          </cell>
          <cell r="H110"/>
          <cell r="I110"/>
          <cell r="J110"/>
          <cell r="K110"/>
          <cell r="L110"/>
          <cell r="M110"/>
          <cell r="N110">
            <v>0</v>
          </cell>
          <cell r="O110"/>
          <cell r="P110"/>
          <cell r="Q110"/>
          <cell r="R110"/>
          <cell r="S110">
            <v>0</v>
          </cell>
          <cell r="T110">
            <v>0</v>
          </cell>
        </row>
        <row r="111">
          <cell r="G111" t="str">
            <v>105507-P.S.R. HUAMALATA</v>
          </cell>
          <cell r="H111">
            <v>1</v>
          </cell>
          <cell r="I111">
            <v>3</v>
          </cell>
          <cell r="J111">
            <v>2</v>
          </cell>
          <cell r="K111">
            <v>1</v>
          </cell>
          <cell r="L111">
            <v>3</v>
          </cell>
          <cell r="M111">
            <v>1</v>
          </cell>
          <cell r="N111">
            <v>1</v>
          </cell>
          <cell r="O111">
            <v>1</v>
          </cell>
          <cell r="P111">
            <v>0</v>
          </cell>
          <cell r="Q111">
            <v>4</v>
          </cell>
          <cell r="R111">
            <v>3</v>
          </cell>
          <cell r="S111">
            <v>3</v>
          </cell>
          <cell r="T111">
            <v>23</v>
          </cell>
        </row>
        <row r="112">
          <cell r="G112" t="str">
            <v>105510-P.S.R. RECOLETA</v>
          </cell>
          <cell r="H112">
            <v>0</v>
          </cell>
          <cell r="I112"/>
          <cell r="J112">
            <v>2</v>
          </cell>
          <cell r="K112">
            <v>3</v>
          </cell>
          <cell r="L112">
            <v>0</v>
          </cell>
          <cell r="M112">
            <v>1</v>
          </cell>
          <cell r="N112">
            <v>0</v>
          </cell>
          <cell r="O112">
            <v>1</v>
          </cell>
          <cell r="P112">
            <v>0</v>
          </cell>
          <cell r="Q112">
            <v>1</v>
          </cell>
          <cell r="R112">
            <v>2</v>
          </cell>
          <cell r="S112">
            <v>1</v>
          </cell>
          <cell r="T112">
            <v>11</v>
          </cell>
        </row>
        <row r="113">
          <cell r="G113" t="str">
            <v>105722-CECOF SAN JOSE DE LA DEHESA</v>
          </cell>
          <cell r="H113">
            <v>7</v>
          </cell>
          <cell r="I113">
            <v>4</v>
          </cell>
          <cell r="J113">
            <v>6</v>
          </cell>
          <cell r="K113">
            <v>5</v>
          </cell>
          <cell r="L113">
            <v>5</v>
          </cell>
          <cell r="M113">
            <v>4</v>
          </cell>
          <cell r="N113">
            <v>4</v>
          </cell>
          <cell r="O113">
            <v>6</v>
          </cell>
          <cell r="P113">
            <v>10</v>
          </cell>
          <cell r="Q113">
            <v>8</v>
          </cell>
          <cell r="R113">
            <v>6</v>
          </cell>
          <cell r="S113">
            <v>6</v>
          </cell>
          <cell r="T113">
            <v>71</v>
          </cell>
        </row>
        <row r="114">
          <cell r="G114" t="str">
            <v>105723-CECOF LIMARI</v>
          </cell>
          <cell r="H114">
            <v>4</v>
          </cell>
          <cell r="I114"/>
          <cell r="J114">
            <v>3</v>
          </cell>
          <cell r="K114">
            <v>4</v>
          </cell>
          <cell r="L114">
            <v>3</v>
          </cell>
          <cell r="M114">
            <v>4</v>
          </cell>
          <cell r="N114">
            <v>5</v>
          </cell>
          <cell r="O114">
            <v>4</v>
          </cell>
          <cell r="P114">
            <v>1</v>
          </cell>
          <cell r="Q114">
            <v>1</v>
          </cell>
          <cell r="R114">
            <v>4</v>
          </cell>
          <cell r="S114">
            <v>5</v>
          </cell>
          <cell r="T114">
            <v>38</v>
          </cell>
        </row>
        <row r="115">
          <cell r="G115" t="str">
            <v>200258-CECOF LOS COPIHUES</v>
          </cell>
          <cell r="H115">
            <v>3</v>
          </cell>
          <cell r="I115">
            <v>1</v>
          </cell>
          <cell r="J115">
            <v>1</v>
          </cell>
          <cell r="K115">
            <v>1</v>
          </cell>
          <cell r="L115">
            <v>2</v>
          </cell>
          <cell r="M115">
            <v>3</v>
          </cell>
          <cell r="N115">
            <v>2</v>
          </cell>
          <cell r="O115">
            <v>3</v>
          </cell>
          <cell r="P115">
            <v>2</v>
          </cell>
          <cell r="Q115">
            <v>1</v>
          </cell>
          <cell r="R115">
            <v>1</v>
          </cell>
          <cell r="S115">
            <v>9</v>
          </cell>
          <cell r="T115">
            <v>29</v>
          </cell>
        </row>
        <row r="116">
          <cell r="G116" t="str">
            <v>200367-CECOF COLONIA LIMARÍ</v>
          </cell>
          <cell r="H116">
            <v>3</v>
          </cell>
          <cell r="I116">
            <v>4</v>
          </cell>
          <cell r="J116">
            <v>3</v>
          </cell>
          <cell r="K116">
            <v>5</v>
          </cell>
          <cell r="L116">
            <v>4</v>
          </cell>
          <cell r="M116">
            <v>3</v>
          </cell>
          <cell r="N116">
            <v>2</v>
          </cell>
          <cell r="O116">
            <v>3</v>
          </cell>
          <cell r="P116">
            <v>4</v>
          </cell>
          <cell r="Q116">
            <v>2</v>
          </cell>
          <cell r="R116"/>
          <cell r="S116">
            <v>0</v>
          </cell>
          <cell r="T116">
            <v>33</v>
          </cell>
        </row>
        <row r="117">
          <cell r="G117" t="str">
            <v>200569-CESFAM FRAY JORGE</v>
          </cell>
          <cell r="H117"/>
          <cell r="I117"/>
          <cell r="J117"/>
          <cell r="K117">
            <v>12</v>
          </cell>
          <cell r="L117">
            <v>15</v>
          </cell>
          <cell r="M117">
            <v>16</v>
          </cell>
          <cell r="N117">
            <v>11</v>
          </cell>
          <cell r="O117">
            <v>20</v>
          </cell>
          <cell r="P117">
            <v>12</v>
          </cell>
          <cell r="Q117">
            <v>9</v>
          </cell>
          <cell r="R117">
            <v>3</v>
          </cell>
          <cell r="S117">
            <v>27</v>
          </cell>
          <cell r="T117">
            <v>125</v>
          </cell>
        </row>
        <row r="118">
          <cell r="G118" t="str">
            <v>04302-COMBARBALÁ</v>
          </cell>
          <cell r="H118">
            <v>14</v>
          </cell>
          <cell r="I118">
            <v>4</v>
          </cell>
          <cell r="J118">
            <v>8</v>
          </cell>
          <cell r="K118">
            <v>10</v>
          </cell>
          <cell r="L118">
            <v>14</v>
          </cell>
          <cell r="M118">
            <v>6</v>
          </cell>
          <cell r="N118">
            <v>6</v>
          </cell>
          <cell r="O118">
            <v>10</v>
          </cell>
          <cell r="P118">
            <v>13</v>
          </cell>
          <cell r="Q118">
            <v>6</v>
          </cell>
          <cell r="R118">
            <v>9</v>
          </cell>
          <cell r="S118">
            <v>14</v>
          </cell>
          <cell r="T118">
            <v>114</v>
          </cell>
        </row>
        <row r="119">
          <cell r="G119" t="str">
            <v>105105-HOSPITAL COMBARBALÁ</v>
          </cell>
          <cell r="H119">
            <v>9</v>
          </cell>
          <cell r="I119">
            <v>1</v>
          </cell>
          <cell r="J119">
            <v>4</v>
          </cell>
          <cell r="K119">
            <v>4</v>
          </cell>
          <cell r="L119">
            <v>11</v>
          </cell>
          <cell r="M119">
            <v>5</v>
          </cell>
          <cell r="N119">
            <v>3</v>
          </cell>
          <cell r="O119">
            <v>7</v>
          </cell>
          <cell r="P119">
            <v>10</v>
          </cell>
          <cell r="Q119">
            <v>4</v>
          </cell>
          <cell r="R119">
            <v>7</v>
          </cell>
          <cell r="S119">
            <v>8</v>
          </cell>
          <cell r="T119">
            <v>73</v>
          </cell>
        </row>
        <row r="120">
          <cell r="G120" t="str">
            <v>105434-P.S.R. SAN MARCOS</v>
          </cell>
          <cell r="H120">
            <v>1</v>
          </cell>
          <cell r="I120"/>
          <cell r="J120">
            <v>0</v>
          </cell>
          <cell r="K120">
            <v>1</v>
          </cell>
          <cell r="L120">
            <v>0</v>
          </cell>
          <cell r="M120"/>
          <cell r="N120"/>
          <cell r="O120"/>
          <cell r="P120">
            <v>0</v>
          </cell>
          <cell r="Q120">
            <v>1</v>
          </cell>
          <cell r="R120">
            <v>0</v>
          </cell>
          <cell r="S120">
            <v>0</v>
          </cell>
          <cell r="T120">
            <v>3</v>
          </cell>
        </row>
        <row r="121">
          <cell r="G121" t="str">
            <v>105441-P.S.R. MANQUEHUA</v>
          </cell>
          <cell r="H121"/>
          <cell r="I121">
            <v>0</v>
          </cell>
          <cell r="J121">
            <v>1</v>
          </cell>
          <cell r="K121">
            <v>0</v>
          </cell>
          <cell r="L121">
            <v>1</v>
          </cell>
          <cell r="M121"/>
          <cell r="N121"/>
          <cell r="O121">
            <v>1</v>
          </cell>
          <cell r="P121">
            <v>1</v>
          </cell>
          <cell r="Q121"/>
          <cell r="R121"/>
          <cell r="S121">
            <v>1</v>
          </cell>
          <cell r="T121">
            <v>5</v>
          </cell>
        </row>
        <row r="122">
          <cell r="G122" t="str">
            <v xml:space="preserve">105459-P.S.R. BARRANCAS                </v>
          </cell>
          <cell r="H122">
            <v>0</v>
          </cell>
          <cell r="I122">
            <v>0</v>
          </cell>
          <cell r="J122">
            <v>1</v>
          </cell>
          <cell r="K122">
            <v>1</v>
          </cell>
          <cell r="L122"/>
          <cell r="M122"/>
          <cell r="N122"/>
          <cell r="O122"/>
          <cell r="P122">
            <v>1</v>
          </cell>
          <cell r="Q122"/>
          <cell r="R122"/>
          <cell r="S122">
            <v>1</v>
          </cell>
          <cell r="T122">
            <v>4</v>
          </cell>
        </row>
        <row r="123">
          <cell r="G123" t="str">
            <v>105460-P.S.R. COGOTI 18</v>
          </cell>
          <cell r="H123">
            <v>2</v>
          </cell>
          <cell r="I123">
            <v>2</v>
          </cell>
          <cell r="J123"/>
          <cell r="K123">
            <v>2</v>
          </cell>
          <cell r="L123">
            <v>1</v>
          </cell>
          <cell r="M123">
            <v>0</v>
          </cell>
          <cell r="N123">
            <v>1</v>
          </cell>
          <cell r="O123">
            <v>1</v>
          </cell>
          <cell r="P123">
            <v>0</v>
          </cell>
          <cell r="Q123">
            <v>1</v>
          </cell>
          <cell r="R123">
            <v>0</v>
          </cell>
          <cell r="S123">
            <v>1</v>
          </cell>
          <cell r="T123">
            <v>11</v>
          </cell>
        </row>
        <row r="124">
          <cell r="G124" t="str">
            <v>105461-P.S.R. EL HUACHO</v>
          </cell>
          <cell r="H124">
            <v>0</v>
          </cell>
          <cell r="I124"/>
          <cell r="J124"/>
          <cell r="K124">
            <v>0</v>
          </cell>
          <cell r="L124"/>
          <cell r="M124"/>
          <cell r="N124"/>
          <cell r="O124">
            <v>0</v>
          </cell>
          <cell r="P124">
            <v>1</v>
          </cell>
          <cell r="Q124"/>
          <cell r="R124"/>
          <cell r="S124"/>
          <cell r="T124">
            <v>1</v>
          </cell>
        </row>
        <row r="125">
          <cell r="G125" t="str">
            <v>105462-P.S.R. EL SAUCE</v>
          </cell>
          <cell r="H125">
            <v>0</v>
          </cell>
          <cell r="I125"/>
          <cell r="J125"/>
          <cell r="K125">
            <v>1</v>
          </cell>
          <cell r="L125"/>
          <cell r="M125">
            <v>0</v>
          </cell>
          <cell r="N125">
            <v>0</v>
          </cell>
          <cell r="O125"/>
          <cell r="P125">
            <v>0</v>
          </cell>
          <cell r="Q125"/>
          <cell r="R125"/>
          <cell r="S125">
            <v>1</v>
          </cell>
          <cell r="T125">
            <v>2</v>
          </cell>
        </row>
        <row r="126">
          <cell r="G126" t="str">
            <v>105463-P.S.R. QUILITAPIA</v>
          </cell>
          <cell r="H126">
            <v>1</v>
          </cell>
          <cell r="I126">
            <v>0</v>
          </cell>
          <cell r="J126">
            <v>1</v>
          </cell>
          <cell r="K126">
            <v>0</v>
          </cell>
          <cell r="L126">
            <v>0</v>
          </cell>
          <cell r="M126"/>
          <cell r="N126"/>
          <cell r="O126">
            <v>0</v>
          </cell>
          <cell r="P126">
            <v>0</v>
          </cell>
          <cell r="Q126"/>
          <cell r="R126">
            <v>1</v>
          </cell>
          <cell r="S126">
            <v>0</v>
          </cell>
          <cell r="T126">
            <v>3</v>
          </cell>
        </row>
        <row r="127">
          <cell r="G127" t="str">
            <v>105464-P.S.R. LA LIGUA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1</v>
          </cell>
          <cell r="M127"/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/>
          <cell r="S127">
            <v>1</v>
          </cell>
          <cell r="T127">
            <v>2</v>
          </cell>
        </row>
        <row r="128">
          <cell r="G128" t="str">
            <v>105465-P.S.R. RAMADILLA</v>
          </cell>
          <cell r="H128"/>
          <cell r="I128">
            <v>1</v>
          </cell>
          <cell r="J128">
            <v>0</v>
          </cell>
          <cell r="K128">
            <v>1</v>
          </cell>
          <cell r="L128">
            <v>0</v>
          </cell>
          <cell r="M128"/>
          <cell r="N128">
            <v>0</v>
          </cell>
          <cell r="O128">
            <v>1</v>
          </cell>
          <cell r="P128">
            <v>0</v>
          </cell>
          <cell r="Q128"/>
          <cell r="R128"/>
          <cell r="S128">
            <v>0</v>
          </cell>
          <cell r="T128">
            <v>3</v>
          </cell>
        </row>
        <row r="129">
          <cell r="G129" t="str">
            <v>105466-P.S.R. VALLE HERMOSO</v>
          </cell>
          <cell r="H129">
            <v>1</v>
          </cell>
          <cell r="I129">
            <v>0</v>
          </cell>
          <cell r="J129">
            <v>1</v>
          </cell>
          <cell r="K129"/>
          <cell r="L129"/>
          <cell r="M129">
            <v>1</v>
          </cell>
          <cell r="N129">
            <v>1</v>
          </cell>
          <cell r="O129"/>
          <cell r="P129">
            <v>0</v>
          </cell>
          <cell r="Q129"/>
          <cell r="R129">
            <v>0</v>
          </cell>
          <cell r="S129">
            <v>1</v>
          </cell>
          <cell r="T129">
            <v>5</v>
          </cell>
        </row>
        <row r="130">
          <cell r="G130" t="str">
            <v>105490-P.S.R. EL DURAZNO</v>
          </cell>
          <cell r="H130"/>
          <cell r="I130">
            <v>0</v>
          </cell>
          <cell r="J130"/>
          <cell r="K130">
            <v>0</v>
          </cell>
          <cell r="L130"/>
          <cell r="M130">
            <v>0</v>
          </cell>
          <cell r="N130">
            <v>1</v>
          </cell>
          <cell r="O130"/>
          <cell r="P130"/>
          <cell r="Q130"/>
          <cell r="R130">
            <v>1</v>
          </cell>
          <cell r="S130"/>
          <cell r="T130">
            <v>2</v>
          </cell>
        </row>
        <row r="131">
          <cell r="G131" t="str">
            <v>04303-MONTE PATRIA</v>
          </cell>
          <cell r="H131">
            <v>28</v>
          </cell>
          <cell r="I131">
            <v>21</v>
          </cell>
          <cell r="J131">
            <v>33</v>
          </cell>
          <cell r="K131">
            <v>31</v>
          </cell>
          <cell r="L131">
            <v>30</v>
          </cell>
          <cell r="M131">
            <v>30</v>
          </cell>
          <cell r="N131">
            <v>19</v>
          </cell>
          <cell r="O131">
            <v>25</v>
          </cell>
          <cell r="P131">
            <v>28</v>
          </cell>
          <cell r="Q131">
            <v>17</v>
          </cell>
          <cell r="R131">
            <v>13</v>
          </cell>
          <cell r="S131">
            <v>33</v>
          </cell>
          <cell r="T131">
            <v>308</v>
          </cell>
        </row>
        <row r="132">
          <cell r="G132" t="str">
            <v>105307-CES. RURAL MONTE PATRIA</v>
          </cell>
          <cell r="H132">
            <v>10</v>
          </cell>
          <cell r="I132">
            <v>6</v>
          </cell>
          <cell r="J132">
            <v>11</v>
          </cell>
          <cell r="K132">
            <v>12</v>
          </cell>
          <cell r="L132">
            <v>7</v>
          </cell>
          <cell r="M132">
            <v>15</v>
          </cell>
          <cell r="N132">
            <v>5</v>
          </cell>
          <cell r="O132">
            <v>10</v>
          </cell>
          <cell r="P132">
            <v>13</v>
          </cell>
          <cell r="Q132">
            <v>8</v>
          </cell>
          <cell r="R132">
            <v>5</v>
          </cell>
          <cell r="S132">
            <v>21</v>
          </cell>
          <cell r="T132">
            <v>123</v>
          </cell>
        </row>
        <row r="133">
          <cell r="G133" t="str">
            <v>105311-CES. RURAL CHAÑARAL ALTO</v>
          </cell>
          <cell r="H133">
            <v>5</v>
          </cell>
          <cell r="I133">
            <v>2</v>
          </cell>
          <cell r="J133">
            <v>3</v>
          </cell>
          <cell r="K133">
            <v>3</v>
          </cell>
          <cell r="L133">
            <v>7</v>
          </cell>
          <cell r="M133">
            <v>2</v>
          </cell>
          <cell r="N133">
            <v>2</v>
          </cell>
          <cell r="O133">
            <v>3</v>
          </cell>
          <cell r="P133">
            <v>3</v>
          </cell>
          <cell r="Q133">
            <v>1</v>
          </cell>
          <cell r="R133">
            <v>3</v>
          </cell>
          <cell r="S133">
            <v>2</v>
          </cell>
          <cell r="T133">
            <v>36</v>
          </cell>
        </row>
        <row r="134">
          <cell r="G134" t="str">
            <v>105312-CES. RURAL CAREN</v>
          </cell>
          <cell r="H134">
            <v>2</v>
          </cell>
          <cell r="I134">
            <v>2</v>
          </cell>
          <cell r="J134">
            <v>3</v>
          </cell>
          <cell r="K134">
            <v>0</v>
          </cell>
          <cell r="L134">
            <v>4</v>
          </cell>
          <cell r="M134">
            <v>1</v>
          </cell>
          <cell r="N134">
            <v>3</v>
          </cell>
          <cell r="O134">
            <v>3</v>
          </cell>
          <cell r="P134">
            <v>4</v>
          </cell>
          <cell r="Q134">
            <v>1</v>
          </cell>
          <cell r="R134"/>
          <cell r="S134">
            <v>1</v>
          </cell>
          <cell r="T134">
            <v>24</v>
          </cell>
        </row>
        <row r="135">
          <cell r="G135" t="str">
            <v>105318-CES. RURAL EL PALQUI</v>
          </cell>
          <cell r="H135">
            <v>9</v>
          </cell>
          <cell r="I135">
            <v>6</v>
          </cell>
          <cell r="J135">
            <v>12</v>
          </cell>
          <cell r="K135">
            <v>13</v>
          </cell>
          <cell r="L135">
            <v>9</v>
          </cell>
          <cell r="M135">
            <v>9</v>
          </cell>
          <cell r="N135">
            <v>7</v>
          </cell>
          <cell r="O135">
            <v>6</v>
          </cell>
          <cell r="P135">
            <v>6</v>
          </cell>
          <cell r="Q135">
            <v>4</v>
          </cell>
          <cell r="R135">
            <v>4</v>
          </cell>
          <cell r="S135">
            <v>8</v>
          </cell>
          <cell r="T135">
            <v>93</v>
          </cell>
        </row>
        <row r="136">
          <cell r="G136" t="str">
            <v>105425-P.S.R. CHILECITO</v>
          </cell>
          <cell r="H136"/>
          <cell r="I136">
            <v>3</v>
          </cell>
          <cell r="J136"/>
          <cell r="K136"/>
          <cell r="L136"/>
          <cell r="M136"/>
          <cell r="N136"/>
          <cell r="O136"/>
          <cell r="P136">
            <v>0</v>
          </cell>
          <cell r="Q136"/>
          <cell r="R136"/>
          <cell r="S136">
            <v>0</v>
          </cell>
          <cell r="T136">
            <v>3</v>
          </cell>
        </row>
        <row r="137">
          <cell r="G137" t="str">
            <v>105427-P.S.R. HACIENDA VALDIVIA</v>
          </cell>
          <cell r="H137"/>
          <cell r="I137">
            <v>1</v>
          </cell>
          <cell r="J137"/>
          <cell r="K137"/>
          <cell r="L137"/>
          <cell r="M137"/>
          <cell r="N137"/>
          <cell r="O137"/>
          <cell r="P137"/>
          <cell r="Q137"/>
          <cell r="R137"/>
          <cell r="S137">
            <v>0</v>
          </cell>
          <cell r="T137">
            <v>1</v>
          </cell>
        </row>
        <row r="138">
          <cell r="G138" t="str">
            <v>105428-P.S.R. HUATULAME</v>
          </cell>
          <cell r="H138"/>
          <cell r="I138">
            <v>0</v>
          </cell>
          <cell r="J138">
            <v>0</v>
          </cell>
          <cell r="K138">
            <v>1</v>
          </cell>
          <cell r="L138">
            <v>1</v>
          </cell>
          <cell r="M138">
            <v>1</v>
          </cell>
          <cell r="N138">
            <v>1</v>
          </cell>
          <cell r="O138">
            <v>0</v>
          </cell>
          <cell r="P138">
            <v>1</v>
          </cell>
          <cell r="Q138"/>
          <cell r="R138">
            <v>0</v>
          </cell>
          <cell r="S138">
            <v>0</v>
          </cell>
          <cell r="T138">
            <v>5</v>
          </cell>
        </row>
        <row r="139">
          <cell r="G139" t="str">
            <v>105430-P.S.R. MIALQUI</v>
          </cell>
          <cell r="H139"/>
          <cell r="I139">
            <v>0</v>
          </cell>
          <cell r="J139">
            <v>0</v>
          </cell>
          <cell r="K139"/>
          <cell r="L139">
            <v>1</v>
          </cell>
          <cell r="M139"/>
          <cell r="N139"/>
          <cell r="O139"/>
          <cell r="P139">
            <v>1</v>
          </cell>
          <cell r="Q139"/>
          <cell r="R139"/>
          <cell r="S139"/>
          <cell r="T139">
            <v>2</v>
          </cell>
        </row>
        <row r="140">
          <cell r="G140" t="str">
            <v>105431-P.S.R. PEDREGAL</v>
          </cell>
          <cell r="H140"/>
          <cell r="I140"/>
          <cell r="J140"/>
          <cell r="K140">
            <v>0</v>
          </cell>
          <cell r="L140"/>
          <cell r="M140">
            <v>2</v>
          </cell>
          <cell r="N140">
            <v>0</v>
          </cell>
          <cell r="O140">
            <v>1</v>
          </cell>
          <cell r="P140"/>
          <cell r="Q140">
            <v>0</v>
          </cell>
          <cell r="R140"/>
          <cell r="S140"/>
          <cell r="T140">
            <v>3</v>
          </cell>
        </row>
        <row r="141">
          <cell r="G141" t="str">
            <v>105432-P.S.R. RAPEL</v>
          </cell>
          <cell r="H141"/>
          <cell r="I141">
            <v>0</v>
          </cell>
          <cell r="J141">
            <v>0</v>
          </cell>
          <cell r="K141">
            <v>1</v>
          </cell>
          <cell r="L141">
            <v>1</v>
          </cell>
          <cell r="M141">
            <v>0</v>
          </cell>
          <cell r="N141">
            <v>1</v>
          </cell>
          <cell r="O141">
            <v>0</v>
          </cell>
          <cell r="P141">
            <v>0</v>
          </cell>
          <cell r="Q141">
            <v>1</v>
          </cell>
          <cell r="R141">
            <v>1</v>
          </cell>
          <cell r="S141">
            <v>1</v>
          </cell>
          <cell r="T141">
            <v>6</v>
          </cell>
        </row>
        <row r="142">
          <cell r="G142" t="str">
            <v>105435-P.S.R. TULAHUEN</v>
          </cell>
          <cell r="H142">
            <v>2</v>
          </cell>
          <cell r="I142">
            <v>1</v>
          </cell>
          <cell r="J142">
            <v>3</v>
          </cell>
          <cell r="K142">
            <v>1</v>
          </cell>
          <cell r="L142"/>
          <cell r="M142">
            <v>0</v>
          </cell>
          <cell r="N142">
            <v>0</v>
          </cell>
          <cell r="O142">
            <v>1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8</v>
          </cell>
        </row>
        <row r="143">
          <cell r="G143" t="str">
            <v>105436-P.S.R. EL MAITEN</v>
          </cell>
          <cell r="H143">
            <v>0</v>
          </cell>
          <cell r="I143"/>
          <cell r="J143"/>
          <cell r="K143">
            <v>0</v>
          </cell>
          <cell r="L143"/>
          <cell r="M143"/>
          <cell r="N143"/>
          <cell r="O143">
            <v>1</v>
          </cell>
          <cell r="P143"/>
          <cell r="Q143">
            <v>2</v>
          </cell>
          <cell r="R143">
            <v>0</v>
          </cell>
          <cell r="S143"/>
          <cell r="T143">
            <v>3</v>
          </cell>
        </row>
        <row r="144">
          <cell r="G144" t="str">
            <v>105489-P.S.R. RAMADAS DE TULAHUEN</v>
          </cell>
          <cell r="H144"/>
          <cell r="I144"/>
          <cell r="J144">
            <v>1</v>
          </cell>
          <cell r="K144">
            <v>0</v>
          </cell>
          <cell r="L144"/>
          <cell r="M144"/>
          <cell r="N144">
            <v>0</v>
          </cell>
          <cell r="O144"/>
          <cell r="P144"/>
          <cell r="Q144">
            <v>0</v>
          </cell>
          <cell r="R144"/>
          <cell r="S144"/>
          <cell r="T144">
            <v>1</v>
          </cell>
        </row>
        <row r="145">
          <cell r="G145" t="str">
            <v>04304-PUNITAQUI</v>
          </cell>
          <cell r="H145">
            <v>16</v>
          </cell>
          <cell r="I145">
            <v>7</v>
          </cell>
          <cell r="J145">
            <v>11</v>
          </cell>
          <cell r="K145">
            <v>5</v>
          </cell>
          <cell r="L145">
            <v>17</v>
          </cell>
          <cell r="M145">
            <v>5</v>
          </cell>
          <cell r="N145">
            <v>13</v>
          </cell>
          <cell r="O145">
            <v>8</v>
          </cell>
          <cell r="P145">
            <v>19</v>
          </cell>
          <cell r="Q145">
            <v>6</v>
          </cell>
          <cell r="R145">
            <v>2</v>
          </cell>
          <cell r="S145">
            <v>22</v>
          </cell>
          <cell r="T145">
            <v>131</v>
          </cell>
        </row>
        <row r="146">
          <cell r="G146" t="str">
            <v>105308-CES. RURAL PUNITAQUI</v>
          </cell>
          <cell r="H146">
            <v>15</v>
          </cell>
          <cell r="I146">
            <v>7</v>
          </cell>
          <cell r="J146">
            <v>11</v>
          </cell>
          <cell r="K146">
            <v>5</v>
          </cell>
          <cell r="L146">
            <v>17</v>
          </cell>
          <cell r="M146">
            <v>5</v>
          </cell>
          <cell r="N146">
            <v>13</v>
          </cell>
          <cell r="O146">
            <v>8</v>
          </cell>
          <cell r="P146">
            <v>19</v>
          </cell>
          <cell r="Q146">
            <v>6</v>
          </cell>
          <cell r="R146">
            <v>2</v>
          </cell>
          <cell r="S146">
            <v>22</v>
          </cell>
          <cell r="T146">
            <v>130</v>
          </cell>
        </row>
        <row r="147">
          <cell r="G147" t="str">
            <v>105442-P.S.R. SAN PEDRO DE QUILES</v>
          </cell>
          <cell r="H147">
            <v>1</v>
          </cell>
          <cell r="I147"/>
          <cell r="J147"/>
          <cell r="K147">
            <v>0</v>
          </cell>
          <cell r="L147"/>
          <cell r="M147"/>
          <cell r="N147"/>
          <cell r="O147"/>
          <cell r="P147"/>
          <cell r="Q147"/>
          <cell r="R147"/>
          <cell r="S147"/>
          <cell r="T147">
            <v>1</v>
          </cell>
        </row>
        <row r="148">
          <cell r="G148" t="str">
            <v xml:space="preserve">105508-P.S.R. EL PARRAL DE QUILES  </v>
          </cell>
          <cell r="H148">
            <v>0</v>
          </cell>
          <cell r="I148"/>
          <cell r="J148"/>
          <cell r="K148"/>
          <cell r="L148"/>
          <cell r="M148"/>
          <cell r="N148"/>
          <cell r="O148"/>
          <cell r="P148"/>
          <cell r="Q148">
            <v>0</v>
          </cell>
          <cell r="R148"/>
          <cell r="S148"/>
          <cell r="T148">
            <v>0</v>
          </cell>
        </row>
        <row r="149">
          <cell r="G149" t="str">
            <v>04305-RIO HURTADO</v>
          </cell>
          <cell r="H149">
            <v>1</v>
          </cell>
          <cell r="I149">
            <v>2</v>
          </cell>
          <cell r="J149">
            <v>2</v>
          </cell>
          <cell r="K149">
            <v>1</v>
          </cell>
          <cell r="L149">
            <v>7</v>
          </cell>
          <cell r="M149">
            <v>6</v>
          </cell>
          <cell r="N149">
            <v>5</v>
          </cell>
          <cell r="O149">
            <v>3</v>
          </cell>
          <cell r="P149">
            <v>6</v>
          </cell>
          <cell r="Q149">
            <v>2</v>
          </cell>
          <cell r="R149">
            <v>1</v>
          </cell>
          <cell r="S149">
            <v>7</v>
          </cell>
          <cell r="T149">
            <v>43</v>
          </cell>
        </row>
        <row r="150">
          <cell r="G150" t="str">
            <v>105310-CES. RURAL PICHASCA</v>
          </cell>
          <cell r="H150">
            <v>1</v>
          </cell>
          <cell r="I150">
            <v>1</v>
          </cell>
          <cell r="J150">
            <v>2</v>
          </cell>
          <cell r="K150">
            <v>1</v>
          </cell>
          <cell r="L150">
            <v>3</v>
          </cell>
          <cell r="M150">
            <v>1</v>
          </cell>
          <cell r="N150">
            <v>1</v>
          </cell>
          <cell r="O150">
            <v>2</v>
          </cell>
          <cell r="P150">
            <v>1</v>
          </cell>
          <cell r="Q150">
            <v>0</v>
          </cell>
          <cell r="R150">
            <v>0</v>
          </cell>
          <cell r="S150">
            <v>2</v>
          </cell>
          <cell r="T150">
            <v>15</v>
          </cell>
        </row>
        <row r="151">
          <cell r="G151" t="str">
            <v>105409-P.S.R. EL CHAÑAR</v>
          </cell>
          <cell r="H151">
            <v>0</v>
          </cell>
          <cell r="I151"/>
          <cell r="J151"/>
          <cell r="K151"/>
          <cell r="L151"/>
          <cell r="M151"/>
          <cell r="N151">
            <v>0</v>
          </cell>
          <cell r="O151"/>
          <cell r="P151"/>
          <cell r="Q151"/>
          <cell r="R151"/>
          <cell r="S151"/>
          <cell r="T151">
            <v>0</v>
          </cell>
        </row>
        <row r="152">
          <cell r="G152" t="str">
            <v>105410-P.S.R. HURTADO</v>
          </cell>
          <cell r="H152"/>
          <cell r="I152"/>
          <cell r="J152"/>
          <cell r="K152"/>
          <cell r="L152">
            <v>0</v>
          </cell>
          <cell r="M152">
            <v>0</v>
          </cell>
          <cell r="N152"/>
          <cell r="O152"/>
          <cell r="P152">
            <v>1</v>
          </cell>
          <cell r="Q152">
            <v>0</v>
          </cell>
          <cell r="R152"/>
          <cell r="S152">
            <v>1</v>
          </cell>
          <cell r="T152">
            <v>2</v>
          </cell>
        </row>
        <row r="153">
          <cell r="G153" t="str">
            <v>105411-P.S.R. LAS BREAS</v>
          </cell>
          <cell r="H153"/>
          <cell r="I153"/>
          <cell r="J153">
            <v>0</v>
          </cell>
          <cell r="K153"/>
          <cell r="L153">
            <v>0</v>
          </cell>
          <cell r="M153"/>
          <cell r="N153">
            <v>1</v>
          </cell>
          <cell r="O153">
            <v>1</v>
          </cell>
          <cell r="P153">
            <v>2</v>
          </cell>
          <cell r="Q153"/>
          <cell r="R153"/>
          <cell r="S153">
            <v>0</v>
          </cell>
          <cell r="T153">
            <v>4</v>
          </cell>
        </row>
        <row r="154">
          <cell r="G154" t="str">
            <v>105413-P.S.R. SAMO ALTO</v>
          </cell>
          <cell r="H154"/>
          <cell r="I154">
            <v>1</v>
          </cell>
          <cell r="J154">
            <v>0</v>
          </cell>
          <cell r="K154"/>
          <cell r="L154">
            <v>3</v>
          </cell>
          <cell r="M154">
            <v>3</v>
          </cell>
          <cell r="N154"/>
          <cell r="O154"/>
          <cell r="P154"/>
          <cell r="Q154">
            <v>1</v>
          </cell>
          <cell r="R154"/>
          <cell r="S154">
            <v>1</v>
          </cell>
          <cell r="T154">
            <v>9</v>
          </cell>
        </row>
        <row r="155">
          <cell r="G155" t="str">
            <v>105414-P.S.R. SERON</v>
          </cell>
          <cell r="H155">
            <v>0</v>
          </cell>
          <cell r="I155">
            <v>0</v>
          </cell>
          <cell r="J155">
            <v>0</v>
          </cell>
          <cell r="K155"/>
          <cell r="L155">
            <v>1</v>
          </cell>
          <cell r="M155">
            <v>2</v>
          </cell>
          <cell r="N155">
            <v>2</v>
          </cell>
          <cell r="O155">
            <v>0</v>
          </cell>
          <cell r="P155">
            <v>2</v>
          </cell>
          <cell r="Q155">
            <v>1</v>
          </cell>
          <cell r="R155">
            <v>1</v>
          </cell>
          <cell r="S155">
            <v>3</v>
          </cell>
          <cell r="T155">
            <v>12</v>
          </cell>
        </row>
        <row r="156">
          <cell r="G156" t="str">
            <v>105503-P.S.R. TABAQUEROS</v>
          </cell>
          <cell r="H156"/>
          <cell r="I156"/>
          <cell r="J156"/>
          <cell r="K156">
            <v>0</v>
          </cell>
          <cell r="L156">
            <v>0</v>
          </cell>
          <cell r="M156"/>
          <cell r="N156">
            <v>1</v>
          </cell>
          <cell r="O156">
            <v>0</v>
          </cell>
          <cell r="P156"/>
          <cell r="Q156">
            <v>0</v>
          </cell>
          <cell r="R156"/>
          <cell r="S156"/>
          <cell r="T156">
            <v>1</v>
          </cell>
        </row>
        <row r="157">
          <cell r="G157" t="str">
            <v>Total general</v>
          </cell>
          <cell r="H157">
            <v>658</v>
          </cell>
          <cell r="I157">
            <v>513</v>
          </cell>
          <cell r="J157">
            <v>614</v>
          </cell>
          <cell r="K157">
            <v>572</v>
          </cell>
          <cell r="L157">
            <v>523</v>
          </cell>
          <cell r="M157">
            <v>563</v>
          </cell>
          <cell r="N157">
            <v>568</v>
          </cell>
          <cell r="O157">
            <v>599</v>
          </cell>
          <cell r="P157">
            <v>608</v>
          </cell>
          <cell r="Q157">
            <v>574</v>
          </cell>
          <cell r="R157">
            <v>251</v>
          </cell>
          <cell r="S157">
            <v>796</v>
          </cell>
          <cell r="T157">
            <v>6839</v>
          </cell>
        </row>
      </sheetData>
      <sheetData sheetId="8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1903</v>
          </cell>
          <cell r="I5">
            <v>1900</v>
          </cell>
          <cell r="J5">
            <v>3803</v>
          </cell>
        </row>
        <row r="6">
          <cell r="G6" t="str">
            <v>105300-CES. CARDENAL CARO</v>
          </cell>
          <cell r="H6">
            <v>283</v>
          </cell>
          <cell r="I6">
            <v>279</v>
          </cell>
          <cell r="J6">
            <v>562</v>
          </cell>
        </row>
        <row r="7">
          <cell r="G7" t="str">
            <v>105301-CES. LAS COMPAÑIAS</v>
          </cell>
          <cell r="H7">
            <v>232</v>
          </cell>
          <cell r="I7">
            <v>192</v>
          </cell>
          <cell r="J7">
            <v>424</v>
          </cell>
        </row>
        <row r="8">
          <cell r="G8" t="str">
            <v>105302-CES. PEDRO AGUIRRE C.</v>
          </cell>
          <cell r="H8">
            <v>301</v>
          </cell>
          <cell r="I8">
            <v>298</v>
          </cell>
          <cell r="J8">
            <v>599</v>
          </cell>
        </row>
        <row r="9">
          <cell r="G9" t="str">
            <v>105313-CES. SCHAFFHAUSER</v>
          </cell>
          <cell r="H9">
            <v>315</v>
          </cell>
          <cell r="I9">
            <v>330</v>
          </cell>
          <cell r="J9">
            <v>645</v>
          </cell>
        </row>
        <row r="10">
          <cell r="G10" t="str">
            <v>105319-CES. CARDENAL R.S.H.</v>
          </cell>
          <cell r="H10">
            <v>278</v>
          </cell>
          <cell r="I10">
            <v>285</v>
          </cell>
          <cell r="J10">
            <v>563</v>
          </cell>
        </row>
        <row r="11">
          <cell r="G11" t="str">
            <v>105325-CESFAM JUAN PABLO II</v>
          </cell>
          <cell r="H11">
            <v>324</v>
          </cell>
          <cell r="I11">
            <v>337</v>
          </cell>
          <cell r="J11">
            <v>661</v>
          </cell>
        </row>
        <row r="12">
          <cell r="G12" t="str">
            <v xml:space="preserve">105400-P.S.R. ALGARROBITO            </v>
          </cell>
          <cell r="H12">
            <v>38</v>
          </cell>
          <cell r="I12">
            <v>24</v>
          </cell>
          <cell r="J12">
            <v>62</v>
          </cell>
        </row>
        <row r="13">
          <cell r="G13" t="str">
            <v>105401-P.S.R. LAS ROJAS</v>
          </cell>
          <cell r="H13">
            <v>6</v>
          </cell>
          <cell r="I13">
            <v>6</v>
          </cell>
          <cell r="J13">
            <v>12</v>
          </cell>
        </row>
        <row r="14">
          <cell r="G14" t="str">
            <v>105402-P.S.R. EL ROMERO</v>
          </cell>
          <cell r="H14">
            <v>8</v>
          </cell>
          <cell r="I14">
            <v>6</v>
          </cell>
          <cell r="J14">
            <v>14</v>
          </cell>
        </row>
        <row r="15">
          <cell r="G15" t="str">
            <v>105499-P.S.R. LAMBERT</v>
          </cell>
          <cell r="H15">
            <v>6</v>
          </cell>
          <cell r="I15">
            <v>7</v>
          </cell>
          <cell r="J15">
            <v>13</v>
          </cell>
        </row>
        <row r="16">
          <cell r="G16" t="str">
            <v>105700-CECOF VILLA EL INDIO</v>
          </cell>
          <cell r="H16">
            <v>19</v>
          </cell>
          <cell r="I16">
            <v>23</v>
          </cell>
          <cell r="J16">
            <v>42</v>
          </cell>
        </row>
        <row r="17">
          <cell r="G17" t="str">
            <v>105701-CECOF VILLA ALEMANIA</v>
          </cell>
          <cell r="H17">
            <v>21</v>
          </cell>
          <cell r="I17">
            <v>21</v>
          </cell>
          <cell r="J17">
            <v>42</v>
          </cell>
        </row>
        <row r="18">
          <cell r="G18" t="str">
            <v>105702-CECOF VILLA LAMBERT</v>
          </cell>
          <cell r="H18">
            <v>34</v>
          </cell>
          <cell r="I18">
            <v>40</v>
          </cell>
          <cell r="J18">
            <v>74</v>
          </cell>
        </row>
        <row r="19">
          <cell r="G19" t="str">
            <v>200402-CECOF ARCOS DE PINAMAR</v>
          </cell>
          <cell r="H19">
            <v>38</v>
          </cell>
          <cell r="I19">
            <v>52</v>
          </cell>
          <cell r="J19">
            <v>90</v>
          </cell>
        </row>
        <row r="20">
          <cell r="G20" t="str">
            <v>04102-COQUIMBO</v>
          </cell>
          <cell r="H20">
            <v>2162</v>
          </cell>
          <cell r="I20">
            <v>2240</v>
          </cell>
          <cell r="J20">
            <v>4402</v>
          </cell>
        </row>
        <row r="21">
          <cell r="G21" t="str">
            <v>105303-CES. SAN JUAN</v>
          </cell>
          <cell r="H21">
            <v>327</v>
          </cell>
          <cell r="I21">
            <v>291</v>
          </cell>
          <cell r="J21">
            <v>618</v>
          </cell>
        </row>
        <row r="22">
          <cell r="G22" t="str">
            <v>105304-CES. SANTA CECILIA</v>
          </cell>
          <cell r="H22">
            <v>348</v>
          </cell>
          <cell r="I22">
            <v>282</v>
          </cell>
          <cell r="J22">
            <v>630</v>
          </cell>
        </row>
        <row r="23">
          <cell r="G23" t="str">
            <v>105305-CES. TIERRAS BLANCAS</v>
          </cell>
          <cell r="H23">
            <v>580</v>
          </cell>
          <cell r="I23">
            <v>612</v>
          </cell>
          <cell r="J23">
            <v>1192</v>
          </cell>
        </row>
        <row r="24">
          <cell r="G24" t="str">
            <v>105321-CES. RURAL  TONGOY</v>
          </cell>
          <cell r="H24">
            <v>80</v>
          </cell>
          <cell r="I24">
            <v>64</v>
          </cell>
          <cell r="J24">
            <v>144</v>
          </cell>
        </row>
        <row r="25">
          <cell r="G25" t="str">
            <v>105323-CES. DR. SERGIO AGUILAR</v>
          </cell>
          <cell r="H25">
            <v>360</v>
          </cell>
          <cell r="I25">
            <v>440</v>
          </cell>
          <cell r="J25">
            <v>800</v>
          </cell>
        </row>
        <row r="26">
          <cell r="G26" t="str">
            <v>105405-P.S.R. GUANAQUEROS</v>
          </cell>
          <cell r="H26">
            <v>27</v>
          </cell>
          <cell r="I26">
            <v>22</v>
          </cell>
          <cell r="J26">
            <v>49</v>
          </cell>
        </row>
        <row r="27">
          <cell r="G27" t="str">
            <v>105407-P.S.R. TAMBILLOS</v>
          </cell>
          <cell r="H27">
            <v>12</v>
          </cell>
          <cell r="I27">
            <v>9</v>
          </cell>
          <cell r="J27">
            <v>21</v>
          </cell>
        </row>
        <row r="28">
          <cell r="G28" t="str">
            <v>105705-CECOF EL ALBA</v>
          </cell>
          <cell r="H28">
            <v>68</v>
          </cell>
          <cell r="I28">
            <v>96</v>
          </cell>
          <cell r="J28">
            <v>164</v>
          </cell>
        </row>
        <row r="29">
          <cell r="G29" t="str">
            <v>200273-CECOF PUNTA MIRA</v>
          </cell>
          <cell r="H29">
            <v>60</v>
          </cell>
          <cell r="I29">
            <v>74</v>
          </cell>
          <cell r="J29">
            <v>134</v>
          </cell>
        </row>
        <row r="30">
          <cell r="G30" t="str">
            <v>200494-CESFAM EL SAUCE</v>
          </cell>
          <cell r="H30">
            <v>175</v>
          </cell>
          <cell r="I30">
            <v>247</v>
          </cell>
          <cell r="J30">
            <v>422</v>
          </cell>
        </row>
        <row r="31">
          <cell r="G31" t="str">
            <v>200499-CESFAM PAN DE AZÚCAR</v>
          </cell>
          <cell r="H31">
            <v>125</v>
          </cell>
          <cell r="I31">
            <v>103</v>
          </cell>
          <cell r="J31">
            <v>228</v>
          </cell>
        </row>
        <row r="32">
          <cell r="G32" t="str">
            <v>04103-ANDACOLLO</v>
          </cell>
          <cell r="H32">
            <v>87</v>
          </cell>
          <cell r="I32">
            <v>86</v>
          </cell>
          <cell r="J32">
            <v>173</v>
          </cell>
        </row>
        <row r="33">
          <cell r="G33" t="str">
            <v>105106-HOSPITAL ANDACOLLO</v>
          </cell>
          <cell r="H33">
            <v>87</v>
          </cell>
          <cell r="I33">
            <v>86</v>
          </cell>
          <cell r="J33">
            <v>173</v>
          </cell>
        </row>
        <row r="34">
          <cell r="G34" t="str">
            <v>04104-LA HIGUERA</v>
          </cell>
          <cell r="H34">
            <v>46</v>
          </cell>
          <cell r="I34">
            <v>49</v>
          </cell>
          <cell r="J34">
            <v>95</v>
          </cell>
        </row>
        <row r="35">
          <cell r="G35" t="str">
            <v>105314-CES. LA HIGUERA</v>
          </cell>
          <cell r="H35">
            <v>15</v>
          </cell>
          <cell r="I35">
            <v>14</v>
          </cell>
          <cell r="J35">
            <v>29</v>
          </cell>
        </row>
        <row r="36">
          <cell r="G36" t="str">
            <v xml:space="preserve">105500-P.S.R. CALETA HORNOS        </v>
          </cell>
          <cell r="H36">
            <v>8</v>
          </cell>
          <cell r="I36">
            <v>12</v>
          </cell>
          <cell r="J36">
            <v>20</v>
          </cell>
        </row>
        <row r="37">
          <cell r="G37" t="str">
            <v>105505-P.S.R. LOS CHOROS</v>
          </cell>
          <cell r="H37">
            <v>12</v>
          </cell>
          <cell r="I37">
            <v>10</v>
          </cell>
          <cell r="J37">
            <v>22</v>
          </cell>
        </row>
        <row r="38">
          <cell r="G38" t="str">
            <v>105506-P.S.R. EL TRAPICHE</v>
          </cell>
          <cell r="H38">
            <v>11</v>
          </cell>
          <cell r="I38">
            <v>13</v>
          </cell>
          <cell r="J38">
            <v>24</v>
          </cell>
        </row>
        <row r="39">
          <cell r="G39" t="str">
            <v>04105-PAIHUANO</v>
          </cell>
          <cell r="H39">
            <v>39</v>
          </cell>
          <cell r="I39">
            <v>56</v>
          </cell>
          <cell r="J39">
            <v>95</v>
          </cell>
        </row>
        <row r="40">
          <cell r="G40" t="str">
            <v>105306-CES. PAIHUANO</v>
          </cell>
          <cell r="H40">
            <v>22</v>
          </cell>
          <cell r="I40">
            <v>34</v>
          </cell>
          <cell r="J40">
            <v>56</v>
          </cell>
        </row>
        <row r="41">
          <cell r="G41" t="str">
            <v>105475-P.S.R. HORCON</v>
          </cell>
          <cell r="H41">
            <v>6</v>
          </cell>
          <cell r="I41">
            <v>5</v>
          </cell>
          <cell r="J41">
            <v>11</v>
          </cell>
        </row>
        <row r="42">
          <cell r="G42" t="str">
            <v>105476-P.S.R. MONTE GRANDE</v>
          </cell>
          <cell r="H42">
            <v>4</v>
          </cell>
          <cell r="I42">
            <v>6</v>
          </cell>
          <cell r="J42">
            <v>10</v>
          </cell>
        </row>
        <row r="43">
          <cell r="G43" t="str">
            <v>105477-P.S.R. PISCO ELQUI</v>
          </cell>
          <cell r="H43">
            <v>7</v>
          </cell>
          <cell r="I43">
            <v>11</v>
          </cell>
          <cell r="J43">
            <v>18</v>
          </cell>
        </row>
        <row r="44">
          <cell r="G44" t="str">
            <v>04106-VICUÑA</v>
          </cell>
          <cell r="H44">
            <v>276</v>
          </cell>
          <cell r="I44">
            <v>255</v>
          </cell>
          <cell r="J44">
            <v>531</v>
          </cell>
        </row>
        <row r="45">
          <cell r="G45" t="str">
            <v>105107-HOSPITAL VICUÑA</v>
          </cell>
          <cell r="H45">
            <v>166</v>
          </cell>
          <cell r="I45">
            <v>134</v>
          </cell>
          <cell r="J45">
            <v>300</v>
          </cell>
        </row>
        <row r="46">
          <cell r="G46" t="str">
            <v>105467-P.S.R. DIAGUITAS</v>
          </cell>
          <cell r="H46">
            <v>8</v>
          </cell>
          <cell r="I46">
            <v>9</v>
          </cell>
          <cell r="J46">
            <v>17</v>
          </cell>
        </row>
        <row r="47">
          <cell r="G47" t="str">
            <v>105468-P.S.R. EL MOLLE</v>
          </cell>
          <cell r="H47">
            <v>8</v>
          </cell>
          <cell r="I47">
            <v>7</v>
          </cell>
          <cell r="J47">
            <v>15</v>
          </cell>
        </row>
        <row r="48">
          <cell r="G48" t="str">
            <v>105469-P.S.R. EL TAMBO</v>
          </cell>
          <cell r="H48">
            <v>19</v>
          </cell>
          <cell r="I48">
            <v>13</v>
          </cell>
          <cell r="J48">
            <v>32</v>
          </cell>
        </row>
        <row r="49">
          <cell r="G49" t="str">
            <v>105470-P.S.R. HUANTA</v>
          </cell>
          <cell r="H49">
            <v>1</v>
          </cell>
          <cell r="I49">
            <v>0</v>
          </cell>
          <cell r="J49">
            <v>1</v>
          </cell>
        </row>
        <row r="50">
          <cell r="G50" t="str">
            <v>105471-P.S.R. PERALILLO</v>
          </cell>
          <cell r="H50">
            <v>17</v>
          </cell>
          <cell r="I50">
            <v>20</v>
          </cell>
          <cell r="J50">
            <v>37</v>
          </cell>
        </row>
        <row r="51">
          <cell r="G51" t="str">
            <v>105472-P.S.R. RIVADAVIA</v>
          </cell>
          <cell r="H51">
            <v>9</v>
          </cell>
          <cell r="I51">
            <v>7</v>
          </cell>
          <cell r="J51">
            <v>16</v>
          </cell>
        </row>
        <row r="52">
          <cell r="G52" t="str">
            <v>105473-P.S.R. TALCUNA</v>
          </cell>
          <cell r="H52">
            <v>16</v>
          </cell>
          <cell r="I52">
            <v>20</v>
          </cell>
          <cell r="J52">
            <v>36</v>
          </cell>
        </row>
        <row r="53">
          <cell r="G53" t="str">
            <v>105474-P.S.R. CHAPILCA</v>
          </cell>
          <cell r="H53">
            <v>4</v>
          </cell>
          <cell r="I53">
            <v>4</v>
          </cell>
          <cell r="J53">
            <v>8</v>
          </cell>
        </row>
        <row r="54">
          <cell r="G54" t="str">
            <v>105509-P.S.R. GUALLIGUAICA</v>
          </cell>
          <cell r="H54">
            <v>1</v>
          </cell>
          <cell r="I54">
            <v>3</v>
          </cell>
          <cell r="J54">
            <v>4</v>
          </cell>
        </row>
        <row r="55">
          <cell r="G55" t="str">
            <v>200538-CESFAM SAN ISIDRO CALINGASTA</v>
          </cell>
          <cell r="H55">
            <v>27</v>
          </cell>
          <cell r="I55">
            <v>38</v>
          </cell>
          <cell r="J55">
            <v>65</v>
          </cell>
        </row>
        <row r="56">
          <cell r="G56" t="str">
            <v>04201-ILLAPEL</v>
          </cell>
          <cell r="H56">
            <v>294</v>
          </cell>
          <cell r="I56">
            <v>309</v>
          </cell>
          <cell r="J56">
            <v>603</v>
          </cell>
        </row>
        <row r="57">
          <cell r="G57" t="str">
            <v>105326-CESFAM SAN RAFAEL</v>
          </cell>
          <cell r="H57">
            <v>84</v>
          </cell>
          <cell r="I57">
            <v>82</v>
          </cell>
          <cell r="J57">
            <v>166</v>
          </cell>
        </row>
        <row r="58">
          <cell r="G58" t="str">
            <v xml:space="preserve">105443-P.S.R. CARCAMO                   </v>
          </cell>
          <cell r="H58">
            <v>6</v>
          </cell>
          <cell r="I58">
            <v>2</v>
          </cell>
          <cell r="J58">
            <v>8</v>
          </cell>
        </row>
        <row r="59">
          <cell r="G59" t="str">
            <v>105444-P.S.R. HUINTIL</v>
          </cell>
          <cell r="H59">
            <v>4</v>
          </cell>
          <cell r="I59">
            <v>6</v>
          </cell>
          <cell r="J59">
            <v>10</v>
          </cell>
        </row>
        <row r="60">
          <cell r="G60" t="str">
            <v>105445-P.S.R. LIMAHUIDA</v>
          </cell>
          <cell r="H60">
            <v>6</v>
          </cell>
          <cell r="I60">
            <v>4</v>
          </cell>
          <cell r="J60">
            <v>10</v>
          </cell>
        </row>
        <row r="61">
          <cell r="G61" t="str">
            <v>105446-P.S.R. MATANCILLA</v>
          </cell>
          <cell r="H61">
            <v>1</v>
          </cell>
          <cell r="I61">
            <v>1</v>
          </cell>
          <cell r="J61">
            <v>2</v>
          </cell>
        </row>
        <row r="62">
          <cell r="G62" t="str">
            <v>105447-P.S.R. PERALILLO</v>
          </cell>
          <cell r="H62">
            <v>6</v>
          </cell>
          <cell r="I62">
            <v>10</v>
          </cell>
          <cell r="J62">
            <v>16</v>
          </cell>
        </row>
        <row r="63">
          <cell r="G63" t="str">
            <v>105448-P.S.R. SANTA VIRGINIA</v>
          </cell>
          <cell r="H63">
            <v>3</v>
          </cell>
          <cell r="I63">
            <v>4</v>
          </cell>
          <cell r="J63">
            <v>7</v>
          </cell>
        </row>
        <row r="64">
          <cell r="G64" t="str">
            <v>105449-P.S.R. TUNGA NORTE</v>
          </cell>
          <cell r="H64">
            <v>1</v>
          </cell>
          <cell r="I64">
            <v>1</v>
          </cell>
          <cell r="J64">
            <v>2</v>
          </cell>
        </row>
        <row r="65">
          <cell r="G65" t="str">
            <v>105485-P.S.R. PLAN DE HORNOS</v>
          </cell>
          <cell r="H65">
            <v>5</v>
          </cell>
          <cell r="I65">
            <v>7</v>
          </cell>
          <cell r="J65">
            <v>12</v>
          </cell>
        </row>
        <row r="66">
          <cell r="G66" t="str">
            <v>105486-P.S.R. TUNGA SUR</v>
          </cell>
          <cell r="H66">
            <v>0</v>
          </cell>
          <cell r="I66">
            <v>0</v>
          </cell>
          <cell r="J66">
            <v>0</v>
          </cell>
        </row>
        <row r="67">
          <cell r="G67" t="str">
            <v>105487-P.S.R. CAÑAS UNO</v>
          </cell>
          <cell r="H67">
            <v>16</v>
          </cell>
          <cell r="I67">
            <v>9</v>
          </cell>
          <cell r="J67">
            <v>25</v>
          </cell>
        </row>
        <row r="68">
          <cell r="G68" t="str">
            <v>105496-P.S.R. PINTACURA SUR</v>
          </cell>
          <cell r="H68">
            <v>3</v>
          </cell>
          <cell r="I68">
            <v>2</v>
          </cell>
          <cell r="J68">
            <v>5</v>
          </cell>
        </row>
        <row r="69">
          <cell r="G69" t="str">
            <v>105504-P.S.R. SOCAVON</v>
          </cell>
          <cell r="H69">
            <v>2</v>
          </cell>
          <cell r="I69">
            <v>3</v>
          </cell>
          <cell r="J69">
            <v>5</v>
          </cell>
        </row>
        <row r="70">
          <cell r="G70" t="str">
            <v>200366-CESFAM URBANO II</v>
          </cell>
          <cell r="H70">
            <v>157</v>
          </cell>
          <cell r="I70">
            <v>178</v>
          </cell>
          <cell r="J70">
            <v>335</v>
          </cell>
        </row>
        <row r="71">
          <cell r="G71" t="str">
            <v>04202-CANELA</v>
          </cell>
          <cell r="H71">
            <v>65</v>
          </cell>
          <cell r="I71">
            <v>76</v>
          </cell>
          <cell r="J71">
            <v>141</v>
          </cell>
        </row>
        <row r="72">
          <cell r="G72" t="str">
            <v>105309-CES. RURAL CANELA</v>
          </cell>
          <cell r="H72">
            <v>52</v>
          </cell>
          <cell r="I72">
            <v>62</v>
          </cell>
          <cell r="J72">
            <v>114</v>
          </cell>
        </row>
        <row r="73">
          <cell r="G73" t="str">
            <v xml:space="preserve">105450-P.S.R. MINCHA NORTE            </v>
          </cell>
          <cell r="H73">
            <v>4</v>
          </cell>
          <cell r="I73">
            <v>3</v>
          </cell>
          <cell r="J73">
            <v>7</v>
          </cell>
        </row>
        <row r="74">
          <cell r="G74" t="str">
            <v>105451-P.S.R. AGUA FRIA</v>
          </cell>
          <cell r="H74">
            <v>1</v>
          </cell>
          <cell r="I74">
            <v>1</v>
          </cell>
          <cell r="J74">
            <v>2</v>
          </cell>
        </row>
        <row r="75">
          <cell r="G75" t="str">
            <v>105482-P.S.R. CANELA ALTA</v>
          </cell>
          <cell r="H75">
            <v>0</v>
          </cell>
          <cell r="I75">
            <v>2</v>
          </cell>
          <cell r="J75">
            <v>2</v>
          </cell>
        </row>
        <row r="76">
          <cell r="G76" t="str">
            <v>105483-P.S.R. LOS RULOS</v>
          </cell>
          <cell r="H76">
            <v>1</v>
          </cell>
          <cell r="I76">
            <v>1</v>
          </cell>
          <cell r="J76">
            <v>2</v>
          </cell>
        </row>
        <row r="77">
          <cell r="G77" t="str">
            <v>105484-P.S.R. HUENTELAUQUEN</v>
          </cell>
          <cell r="H77">
            <v>6</v>
          </cell>
          <cell r="I77">
            <v>6</v>
          </cell>
          <cell r="J77">
            <v>12</v>
          </cell>
        </row>
        <row r="78">
          <cell r="G78" t="str">
            <v>105488-P.S.R. ESPIRITU SANTO</v>
          </cell>
          <cell r="H78">
            <v>1</v>
          </cell>
          <cell r="I78">
            <v>0</v>
          </cell>
          <cell r="J78">
            <v>1</v>
          </cell>
        </row>
        <row r="79">
          <cell r="G79" t="str">
            <v>105493-P.S.R. MINCHA SUR</v>
          </cell>
          <cell r="H79">
            <v>0</v>
          </cell>
          <cell r="I79">
            <v>1</v>
          </cell>
          <cell r="J79">
            <v>1</v>
          </cell>
        </row>
        <row r="80">
          <cell r="G80" t="str">
            <v>105497-P.S.R. JABONERIA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04203-LOS VILOS</v>
          </cell>
          <cell r="H81">
            <v>279</v>
          </cell>
          <cell r="I81">
            <v>265</v>
          </cell>
          <cell r="J81">
            <v>544</v>
          </cell>
        </row>
        <row r="82">
          <cell r="G82" t="str">
            <v>105108-HOSPITAL LOS VILOS</v>
          </cell>
          <cell r="H82">
            <v>192</v>
          </cell>
          <cell r="I82">
            <v>182</v>
          </cell>
          <cell r="J82">
            <v>374</v>
          </cell>
        </row>
        <row r="83">
          <cell r="G83" t="str">
            <v xml:space="preserve">105478-P.S.R. CAIMANES                   </v>
          </cell>
          <cell r="H83">
            <v>19</v>
          </cell>
          <cell r="I83">
            <v>15</v>
          </cell>
          <cell r="J83">
            <v>34</v>
          </cell>
        </row>
        <row r="84">
          <cell r="G84" t="str">
            <v>105479-P.S.R. GUANGUALI</v>
          </cell>
          <cell r="H84">
            <v>5</v>
          </cell>
          <cell r="I84">
            <v>8</v>
          </cell>
          <cell r="J84">
            <v>13</v>
          </cell>
        </row>
        <row r="85">
          <cell r="G85" t="str">
            <v>105480-P.S.R. QUILIMARI</v>
          </cell>
          <cell r="H85">
            <v>45</v>
          </cell>
          <cell r="I85">
            <v>43</v>
          </cell>
          <cell r="J85">
            <v>88</v>
          </cell>
        </row>
        <row r="86">
          <cell r="G86" t="str">
            <v>105481-P.S.R. TILAMA</v>
          </cell>
          <cell r="H86">
            <v>3</v>
          </cell>
          <cell r="I86">
            <v>4</v>
          </cell>
          <cell r="J86">
            <v>7</v>
          </cell>
        </row>
        <row r="87">
          <cell r="G87" t="str">
            <v>105511-P.S.R. LOS CONDORES</v>
          </cell>
          <cell r="H87">
            <v>15</v>
          </cell>
          <cell r="I87">
            <v>13</v>
          </cell>
          <cell r="J87">
            <v>28</v>
          </cell>
        </row>
        <row r="88">
          <cell r="G88" t="str">
            <v>04204-SALAMANCA</v>
          </cell>
          <cell r="H88">
            <v>268</v>
          </cell>
          <cell r="I88">
            <v>218</v>
          </cell>
          <cell r="J88">
            <v>486</v>
          </cell>
        </row>
        <row r="89">
          <cell r="G89" t="str">
            <v>105104-HOSPITAL SALAMANCA</v>
          </cell>
          <cell r="H89">
            <v>131</v>
          </cell>
          <cell r="I89">
            <v>90</v>
          </cell>
          <cell r="J89">
            <v>221</v>
          </cell>
        </row>
        <row r="90">
          <cell r="G90" t="str">
            <v xml:space="preserve">105452-P.S.R. CUNCUMEN                 </v>
          </cell>
          <cell r="H90">
            <v>10</v>
          </cell>
          <cell r="I90">
            <v>10</v>
          </cell>
          <cell r="J90">
            <v>20</v>
          </cell>
        </row>
        <row r="91">
          <cell r="G91" t="str">
            <v>105453-P.S.R. TRANQUILLA</v>
          </cell>
          <cell r="H91">
            <v>28</v>
          </cell>
          <cell r="I91">
            <v>27</v>
          </cell>
          <cell r="J91">
            <v>55</v>
          </cell>
        </row>
        <row r="92">
          <cell r="G92" t="str">
            <v>105454-P.S.R. CUNLAGUA</v>
          </cell>
          <cell r="H92">
            <v>0</v>
          </cell>
          <cell r="I92">
            <v>0</v>
          </cell>
          <cell r="J92">
            <v>0</v>
          </cell>
        </row>
        <row r="93">
          <cell r="G93" t="str">
            <v>105455-P.S.R. CHILLEPIN</v>
          </cell>
          <cell r="H93">
            <v>15</v>
          </cell>
          <cell r="I93">
            <v>13</v>
          </cell>
          <cell r="J93">
            <v>28</v>
          </cell>
        </row>
        <row r="94">
          <cell r="G94" t="str">
            <v>105456-P.S.R. LLIMPO</v>
          </cell>
          <cell r="H94">
            <v>12</v>
          </cell>
          <cell r="I94">
            <v>8</v>
          </cell>
          <cell r="J94">
            <v>20</v>
          </cell>
        </row>
        <row r="95">
          <cell r="G95" t="str">
            <v>105457-P.S.R. SAN AGUSTIN</v>
          </cell>
          <cell r="H95">
            <v>2</v>
          </cell>
          <cell r="I95">
            <v>4</v>
          </cell>
          <cell r="J95">
            <v>6</v>
          </cell>
        </row>
        <row r="96">
          <cell r="G96" t="str">
            <v>105458-P.S.R. TAHUINCO</v>
          </cell>
          <cell r="H96">
            <v>32</v>
          </cell>
          <cell r="I96">
            <v>32</v>
          </cell>
          <cell r="J96">
            <v>64</v>
          </cell>
        </row>
        <row r="97">
          <cell r="G97" t="str">
            <v>105491-P.S.R. QUELEN BAJO</v>
          </cell>
          <cell r="H97">
            <v>25</v>
          </cell>
          <cell r="I97">
            <v>18</v>
          </cell>
          <cell r="J97">
            <v>43</v>
          </cell>
        </row>
        <row r="98">
          <cell r="G98" t="str">
            <v>105492-P.S.R. CAMISA</v>
          </cell>
          <cell r="H98">
            <v>2</v>
          </cell>
          <cell r="I98">
            <v>5</v>
          </cell>
          <cell r="J98">
            <v>7</v>
          </cell>
        </row>
        <row r="99">
          <cell r="G99" t="str">
            <v>105501-P.S.R. ARBOLEDA GRANDE</v>
          </cell>
          <cell r="H99">
            <v>11</v>
          </cell>
          <cell r="I99">
            <v>11</v>
          </cell>
          <cell r="J99">
            <v>22</v>
          </cell>
        </row>
        <row r="100">
          <cell r="G100" t="str">
            <v>04301-OVALLE</v>
          </cell>
          <cell r="H100">
            <v>1146</v>
          </cell>
          <cell r="I100">
            <v>1112</v>
          </cell>
          <cell r="J100">
            <v>2258</v>
          </cell>
        </row>
        <row r="101">
          <cell r="G101" t="str">
            <v>105315-CES. RURAL C. DE TAMAYA</v>
          </cell>
          <cell r="H101">
            <v>69</v>
          </cell>
          <cell r="I101">
            <v>61</v>
          </cell>
          <cell r="J101">
            <v>130</v>
          </cell>
        </row>
        <row r="102">
          <cell r="G102" t="str">
            <v>105317-CES. JORGE JORDAN D.</v>
          </cell>
          <cell r="H102">
            <v>292</v>
          </cell>
          <cell r="I102">
            <v>282</v>
          </cell>
          <cell r="J102">
            <v>574</v>
          </cell>
        </row>
        <row r="103">
          <cell r="G103" t="str">
            <v>105322-CES. MARCOS MACUADA</v>
          </cell>
          <cell r="H103">
            <v>270</v>
          </cell>
          <cell r="I103">
            <v>293</v>
          </cell>
          <cell r="J103">
            <v>563</v>
          </cell>
        </row>
        <row r="104">
          <cell r="G104" t="str">
            <v>105324-CES. SOTAQUI</v>
          </cell>
          <cell r="H104">
            <v>71</v>
          </cell>
          <cell r="I104">
            <v>69</v>
          </cell>
          <cell r="J104">
            <v>140</v>
          </cell>
        </row>
        <row r="105">
          <cell r="G105" t="str">
            <v>105415-P.S.R. BARRAZA</v>
          </cell>
          <cell r="H105">
            <v>9</v>
          </cell>
          <cell r="I105">
            <v>8</v>
          </cell>
          <cell r="J105">
            <v>17</v>
          </cell>
        </row>
        <row r="106">
          <cell r="G106" t="str">
            <v xml:space="preserve">105416-P.S.R. CAMARICO                  </v>
          </cell>
          <cell r="H106">
            <v>17</v>
          </cell>
          <cell r="I106">
            <v>15</v>
          </cell>
          <cell r="J106">
            <v>32</v>
          </cell>
        </row>
        <row r="107">
          <cell r="G107" t="str">
            <v>105417-P.S.R. ALCONES BAJOS</v>
          </cell>
          <cell r="H107">
            <v>7</v>
          </cell>
          <cell r="I107">
            <v>5</v>
          </cell>
          <cell r="J107">
            <v>12</v>
          </cell>
        </row>
        <row r="108">
          <cell r="G108" t="str">
            <v>105419-P.S.R. LAS SOSSAS</v>
          </cell>
          <cell r="H108">
            <v>1</v>
          </cell>
          <cell r="I108">
            <v>0</v>
          </cell>
          <cell r="J108">
            <v>1</v>
          </cell>
        </row>
        <row r="109">
          <cell r="G109" t="str">
            <v>105422-P.S.R. HORNILLOS</v>
          </cell>
          <cell r="H109">
            <v>2</v>
          </cell>
          <cell r="I109">
            <v>3</v>
          </cell>
          <cell r="J109">
            <v>5</v>
          </cell>
        </row>
        <row r="110">
          <cell r="G110" t="str">
            <v>105437-P.S.R. CHALINGA</v>
          </cell>
          <cell r="H110">
            <v>3</v>
          </cell>
          <cell r="I110">
            <v>4</v>
          </cell>
          <cell r="J110">
            <v>7</v>
          </cell>
        </row>
        <row r="111">
          <cell r="G111" t="str">
            <v>105439-P.S.R. CERRO BLANCO</v>
          </cell>
          <cell r="H111">
            <v>0</v>
          </cell>
          <cell r="I111">
            <v>1</v>
          </cell>
          <cell r="J111">
            <v>1</v>
          </cell>
        </row>
        <row r="112">
          <cell r="G112" t="str">
            <v>105507-P.S.R. HUAMALATA</v>
          </cell>
          <cell r="H112">
            <v>26</v>
          </cell>
          <cell r="I112">
            <v>16</v>
          </cell>
          <cell r="J112">
            <v>42</v>
          </cell>
        </row>
        <row r="113">
          <cell r="G113" t="str">
            <v>105510-P.S.R. RECOLETA</v>
          </cell>
          <cell r="H113">
            <v>11</v>
          </cell>
          <cell r="I113">
            <v>8</v>
          </cell>
          <cell r="J113">
            <v>19</v>
          </cell>
        </row>
        <row r="114">
          <cell r="G114" t="str">
            <v>105722-CECOF SAN JOSE DE LA DEHESA</v>
          </cell>
          <cell r="H114">
            <v>70</v>
          </cell>
          <cell r="I114">
            <v>60</v>
          </cell>
          <cell r="J114">
            <v>130</v>
          </cell>
        </row>
        <row r="115">
          <cell r="G115" t="str">
            <v>105723-CECOF LIMARI</v>
          </cell>
          <cell r="H115">
            <v>45</v>
          </cell>
          <cell r="I115">
            <v>46</v>
          </cell>
          <cell r="J115">
            <v>91</v>
          </cell>
        </row>
        <row r="116">
          <cell r="G116" t="str">
            <v>200258-CECOF LOS COPIHUES</v>
          </cell>
          <cell r="H116">
            <v>32</v>
          </cell>
          <cell r="I116">
            <v>31</v>
          </cell>
          <cell r="J116">
            <v>63</v>
          </cell>
        </row>
        <row r="117">
          <cell r="G117" t="str">
            <v>200367-CECOF COLONIA LIMARÍ</v>
          </cell>
          <cell r="H117">
            <v>29</v>
          </cell>
          <cell r="I117">
            <v>23</v>
          </cell>
          <cell r="J117">
            <v>52</v>
          </cell>
        </row>
        <row r="118">
          <cell r="G118" t="str">
            <v>200569-CESFAM FRAY JORGE</v>
          </cell>
          <cell r="H118">
            <v>192</v>
          </cell>
          <cell r="I118">
            <v>187</v>
          </cell>
          <cell r="J118">
            <v>379</v>
          </cell>
        </row>
        <row r="119">
          <cell r="G119" t="str">
            <v>04302-COMBARBALÁ</v>
          </cell>
          <cell r="H119">
            <v>111</v>
          </cell>
          <cell r="I119">
            <v>123</v>
          </cell>
          <cell r="J119">
            <v>234</v>
          </cell>
        </row>
        <row r="120">
          <cell r="G120" t="str">
            <v>105105-HOSPITAL COMBARBALÁ</v>
          </cell>
          <cell r="H120">
            <v>75</v>
          </cell>
          <cell r="I120">
            <v>76</v>
          </cell>
          <cell r="J120">
            <v>151</v>
          </cell>
        </row>
        <row r="121">
          <cell r="G121" t="str">
            <v>105433-P.S.R. SAN LORENZO</v>
          </cell>
          <cell r="H121">
            <v>0</v>
          </cell>
          <cell r="I121">
            <v>1</v>
          </cell>
          <cell r="J121">
            <v>1</v>
          </cell>
        </row>
        <row r="122">
          <cell r="G122" t="str">
            <v>105434-P.S.R. SAN MARCOS</v>
          </cell>
          <cell r="H122">
            <v>2</v>
          </cell>
          <cell r="I122">
            <v>5</v>
          </cell>
          <cell r="J122">
            <v>7</v>
          </cell>
        </row>
        <row r="123">
          <cell r="G123" t="str">
            <v>105441-P.S.R. MANQUEHUA</v>
          </cell>
          <cell r="H123">
            <v>2</v>
          </cell>
          <cell r="I123">
            <v>5</v>
          </cell>
          <cell r="J123">
            <v>7</v>
          </cell>
        </row>
        <row r="124">
          <cell r="G124" t="str">
            <v xml:space="preserve">105459-P.S.R. BARRANCAS                </v>
          </cell>
          <cell r="H124">
            <v>6</v>
          </cell>
          <cell r="I124">
            <v>4</v>
          </cell>
          <cell r="J124">
            <v>10</v>
          </cell>
        </row>
        <row r="125">
          <cell r="G125" t="str">
            <v>105460-P.S.R. COGOTI 18</v>
          </cell>
          <cell r="H125">
            <v>6</v>
          </cell>
          <cell r="I125">
            <v>7</v>
          </cell>
          <cell r="J125">
            <v>13</v>
          </cell>
        </row>
        <row r="126">
          <cell r="G126" t="str">
            <v>105461-P.S.R. EL HUACHO</v>
          </cell>
          <cell r="H126">
            <v>1</v>
          </cell>
          <cell r="I126">
            <v>2</v>
          </cell>
          <cell r="J126">
            <v>3</v>
          </cell>
        </row>
        <row r="127">
          <cell r="G127" t="str">
            <v>105462-P.S.R. EL SAUCE</v>
          </cell>
          <cell r="H127">
            <v>3</v>
          </cell>
          <cell r="I127">
            <v>3</v>
          </cell>
          <cell r="J127">
            <v>6</v>
          </cell>
        </row>
        <row r="128">
          <cell r="G128" t="str">
            <v>105463-P.S.R. QUILITAPIA</v>
          </cell>
          <cell r="H128">
            <v>5</v>
          </cell>
          <cell r="I128">
            <v>7</v>
          </cell>
          <cell r="J128">
            <v>12</v>
          </cell>
        </row>
        <row r="129">
          <cell r="G129" t="str">
            <v>105464-P.S.R. LA LIGUA</v>
          </cell>
          <cell r="H129">
            <v>3</v>
          </cell>
          <cell r="I129">
            <v>2</v>
          </cell>
          <cell r="J129">
            <v>5</v>
          </cell>
        </row>
        <row r="130">
          <cell r="G130" t="str">
            <v>105465-P.S.R. RAMADILLA</v>
          </cell>
          <cell r="H130">
            <v>4</v>
          </cell>
          <cell r="I130">
            <v>3</v>
          </cell>
          <cell r="J130">
            <v>7</v>
          </cell>
        </row>
        <row r="131">
          <cell r="G131" t="str">
            <v>105466-P.S.R. VALLE HERMOSO</v>
          </cell>
          <cell r="H131">
            <v>2</v>
          </cell>
          <cell r="I131">
            <v>4</v>
          </cell>
          <cell r="J131">
            <v>6</v>
          </cell>
        </row>
        <row r="132">
          <cell r="G132" t="str">
            <v>105490-P.S.R. EL DURAZNO</v>
          </cell>
          <cell r="H132">
            <v>2</v>
          </cell>
          <cell r="I132">
            <v>4</v>
          </cell>
          <cell r="J132">
            <v>6</v>
          </cell>
        </row>
        <row r="133">
          <cell r="G133" t="str">
            <v>04303-MONTE PATRIA</v>
          </cell>
          <cell r="H133">
            <v>340</v>
          </cell>
          <cell r="I133">
            <v>324</v>
          </cell>
          <cell r="J133">
            <v>664</v>
          </cell>
        </row>
        <row r="134">
          <cell r="G134" t="str">
            <v>105307-CES. RURAL MONTE PATRIA</v>
          </cell>
          <cell r="H134">
            <v>121</v>
          </cell>
          <cell r="I134">
            <v>112</v>
          </cell>
          <cell r="J134">
            <v>233</v>
          </cell>
        </row>
        <row r="135">
          <cell r="G135" t="str">
            <v>105311-CES. RURAL CHAÑARAL ALTO</v>
          </cell>
          <cell r="H135">
            <v>43</v>
          </cell>
          <cell r="I135">
            <v>40</v>
          </cell>
          <cell r="J135">
            <v>83</v>
          </cell>
        </row>
        <row r="136">
          <cell r="G136" t="str">
            <v>105312-CES. RURAL CAREN</v>
          </cell>
          <cell r="H136">
            <v>24</v>
          </cell>
          <cell r="I136">
            <v>30</v>
          </cell>
          <cell r="J136">
            <v>54</v>
          </cell>
        </row>
        <row r="137">
          <cell r="G137" t="str">
            <v>105318-CES. RURAL EL PALQUI</v>
          </cell>
          <cell r="H137">
            <v>115</v>
          </cell>
          <cell r="I137">
            <v>110</v>
          </cell>
          <cell r="J137">
            <v>225</v>
          </cell>
        </row>
        <row r="138">
          <cell r="G138" t="str">
            <v>105425-P.S.R. CHILECITO</v>
          </cell>
          <cell r="H138">
            <v>2</v>
          </cell>
          <cell r="I138">
            <v>0</v>
          </cell>
          <cell r="J138">
            <v>2</v>
          </cell>
        </row>
        <row r="139">
          <cell r="G139" t="str">
            <v>105427-P.S.R. HACIENDA VALDIVIA</v>
          </cell>
          <cell r="H139">
            <v>0</v>
          </cell>
          <cell r="I139">
            <v>0</v>
          </cell>
          <cell r="J139">
            <v>0</v>
          </cell>
        </row>
        <row r="140">
          <cell r="G140" t="str">
            <v>105428-P.S.R. HUATULAME</v>
          </cell>
          <cell r="H140">
            <v>9</v>
          </cell>
          <cell r="I140">
            <v>9</v>
          </cell>
          <cell r="J140">
            <v>18</v>
          </cell>
        </row>
        <row r="141">
          <cell r="G141" t="str">
            <v>105430-P.S.R. MIALQUI</v>
          </cell>
          <cell r="H141">
            <v>2</v>
          </cell>
          <cell r="I141">
            <v>2</v>
          </cell>
          <cell r="J141">
            <v>4</v>
          </cell>
        </row>
        <row r="142">
          <cell r="G142" t="str">
            <v>105431-P.S.R. PEDREGAL</v>
          </cell>
          <cell r="H142">
            <v>4</v>
          </cell>
          <cell r="I142">
            <v>3</v>
          </cell>
          <cell r="J142">
            <v>7</v>
          </cell>
        </row>
        <row r="143">
          <cell r="G143" t="str">
            <v>105432-P.S.R. RAPEL</v>
          </cell>
          <cell r="H143">
            <v>7</v>
          </cell>
          <cell r="I143">
            <v>6</v>
          </cell>
          <cell r="J143">
            <v>13</v>
          </cell>
        </row>
        <row r="144">
          <cell r="G144" t="str">
            <v>105435-P.S.R. TULAHUEN</v>
          </cell>
          <cell r="H144">
            <v>9</v>
          </cell>
          <cell r="I144">
            <v>7</v>
          </cell>
          <cell r="J144">
            <v>16</v>
          </cell>
        </row>
        <row r="145">
          <cell r="G145" t="str">
            <v>105436-P.S.R. EL MAITEN</v>
          </cell>
          <cell r="H145">
            <v>3</v>
          </cell>
          <cell r="I145">
            <v>4</v>
          </cell>
          <cell r="J145">
            <v>7</v>
          </cell>
        </row>
        <row r="146">
          <cell r="G146" t="str">
            <v>105489-P.S.R. RAMADAS DE TULAHUEN</v>
          </cell>
          <cell r="H146">
            <v>1</v>
          </cell>
          <cell r="I146">
            <v>1</v>
          </cell>
          <cell r="J146">
            <v>2</v>
          </cell>
        </row>
        <row r="147">
          <cell r="G147" t="str">
            <v>04304-PUNITAQUI</v>
          </cell>
          <cell r="H147">
            <v>141</v>
          </cell>
          <cell r="I147">
            <v>162</v>
          </cell>
          <cell r="J147">
            <v>303</v>
          </cell>
        </row>
        <row r="148">
          <cell r="G148" t="str">
            <v>105308-CES. RURAL PUNITAQUI</v>
          </cell>
          <cell r="H148">
            <v>140</v>
          </cell>
          <cell r="I148">
            <v>162</v>
          </cell>
          <cell r="J148">
            <v>302</v>
          </cell>
        </row>
        <row r="149">
          <cell r="G149" t="str">
            <v>105440-P.S.R. DIVISADERO</v>
          </cell>
          <cell r="H149">
            <v>1</v>
          </cell>
          <cell r="I149">
            <v>0</v>
          </cell>
          <cell r="J149">
            <v>1</v>
          </cell>
        </row>
        <row r="150">
          <cell r="G150" t="str">
            <v>105442-P.S.R. SAN PEDRO DE QUILES</v>
          </cell>
          <cell r="H150">
            <v>0</v>
          </cell>
          <cell r="I150">
            <v>0</v>
          </cell>
          <cell r="J150">
            <v>0</v>
          </cell>
        </row>
        <row r="151">
          <cell r="G151" t="str">
            <v xml:space="preserve">105508-P.S.R. EL PARRAL DE QUILES  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04305-RIO HURTADO</v>
          </cell>
          <cell r="H152">
            <v>38</v>
          </cell>
          <cell r="I152">
            <v>40</v>
          </cell>
          <cell r="J152">
            <v>78</v>
          </cell>
        </row>
        <row r="153">
          <cell r="G153" t="str">
            <v>105310-CES. RURAL PICHASCA</v>
          </cell>
          <cell r="H153">
            <v>15</v>
          </cell>
          <cell r="I153">
            <v>11</v>
          </cell>
          <cell r="J153">
            <v>26</v>
          </cell>
        </row>
        <row r="154">
          <cell r="G154" t="str">
            <v>105409-P.S.R. EL CHAÑAR</v>
          </cell>
          <cell r="H154">
            <v>0</v>
          </cell>
          <cell r="I154">
            <v>1</v>
          </cell>
          <cell r="J154">
            <v>1</v>
          </cell>
        </row>
        <row r="155">
          <cell r="G155" t="str">
            <v>105410-P.S.R. HURTADO</v>
          </cell>
          <cell r="H155">
            <v>2</v>
          </cell>
          <cell r="I155">
            <v>2</v>
          </cell>
          <cell r="J155">
            <v>4</v>
          </cell>
        </row>
        <row r="156">
          <cell r="G156" t="str">
            <v>105411-P.S.R. LAS BREAS</v>
          </cell>
          <cell r="H156">
            <v>4</v>
          </cell>
          <cell r="I156">
            <v>5</v>
          </cell>
          <cell r="J156">
            <v>9</v>
          </cell>
        </row>
        <row r="157">
          <cell r="G157" t="str">
            <v>105413-P.S.R. SAMO ALTO</v>
          </cell>
          <cell r="H157">
            <v>8</v>
          </cell>
          <cell r="I157">
            <v>6</v>
          </cell>
          <cell r="J157">
            <v>14</v>
          </cell>
        </row>
        <row r="158">
          <cell r="G158" t="str">
            <v>105414-P.S.R. SERON</v>
          </cell>
          <cell r="H158">
            <v>8</v>
          </cell>
          <cell r="I158">
            <v>10</v>
          </cell>
          <cell r="J158">
            <v>18</v>
          </cell>
        </row>
        <row r="159">
          <cell r="G159" t="str">
            <v>105503-P.S.R. TABAQUEROS</v>
          </cell>
          <cell r="H159">
            <v>1</v>
          </cell>
          <cell r="I159">
            <v>5</v>
          </cell>
          <cell r="J159">
            <v>6</v>
          </cell>
        </row>
        <row r="160">
          <cell r="G160" t="str">
            <v>Total general</v>
          </cell>
          <cell r="H160">
            <v>7195</v>
          </cell>
          <cell r="I160">
            <v>7215</v>
          </cell>
          <cell r="J160">
            <v>14410</v>
          </cell>
        </row>
      </sheetData>
      <sheetData sheetId="9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27</v>
          </cell>
          <cell r="I5">
            <v>19</v>
          </cell>
          <cell r="J5">
            <v>95</v>
          </cell>
          <cell r="K5">
            <v>200</v>
          </cell>
          <cell r="L5">
            <v>208</v>
          </cell>
          <cell r="M5">
            <v>800</v>
          </cell>
          <cell r="N5">
            <v>224</v>
          </cell>
          <cell r="O5">
            <v>239</v>
          </cell>
          <cell r="P5">
            <v>326</v>
          </cell>
          <cell r="Q5">
            <v>268</v>
          </cell>
          <cell r="R5">
            <v>5</v>
          </cell>
          <cell r="S5">
            <v>36</v>
          </cell>
          <cell r="T5">
            <v>2447</v>
          </cell>
        </row>
        <row r="6">
          <cell r="G6" t="str">
            <v>105300-CES. CARDENAL CARO</v>
          </cell>
          <cell r="H6"/>
          <cell r="I6"/>
          <cell r="J6"/>
          <cell r="K6"/>
          <cell r="L6"/>
          <cell r="M6">
            <v>278</v>
          </cell>
          <cell r="N6"/>
          <cell r="O6"/>
          <cell r="P6"/>
          <cell r="Q6"/>
          <cell r="R6"/>
          <cell r="S6">
            <v>9</v>
          </cell>
          <cell r="T6">
            <v>287</v>
          </cell>
        </row>
        <row r="7">
          <cell r="G7" t="str">
            <v>105301-CES. LAS COMPAÑIAS</v>
          </cell>
          <cell r="H7"/>
          <cell r="I7"/>
          <cell r="J7"/>
          <cell r="K7"/>
          <cell r="L7"/>
          <cell r="M7"/>
          <cell r="N7"/>
          <cell r="O7"/>
          <cell r="P7">
            <v>32</v>
          </cell>
          <cell r="Q7"/>
          <cell r="R7"/>
          <cell r="S7"/>
          <cell r="T7">
            <v>32</v>
          </cell>
        </row>
        <row r="8">
          <cell r="G8" t="str">
            <v>105302-CES. PEDRO AGUIRRE C.</v>
          </cell>
          <cell r="H8"/>
          <cell r="I8"/>
          <cell r="J8"/>
          <cell r="K8"/>
          <cell r="L8"/>
          <cell r="M8"/>
          <cell r="N8"/>
          <cell r="O8"/>
          <cell r="P8">
            <v>104</v>
          </cell>
          <cell r="Q8"/>
          <cell r="R8"/>
          <cell r="S8"/>
          <cell r="T8">
            <v>104</v>
          </cell>
        </row>
        <row r="9">
          <cell r="G9" t="str">
            <v>105313-CES. SCHAFFHAUSER</v>
          </cell>
          <cell r="H9"/>
          <cell r="I9"/>
          <cell r="J9">
            <v>78</v>
          </cell>
          <cell r="K9">
            <v>184</v>
          </cell>
          <cell r="L9">
            <v>174</v>
          </cell>
          <cell r="M9">
            <v>401</v>
          </cell>
          <cell r="N9">
            <v>200</v>
          </cell>
          <cell r="O9">
            <v>207</v>
          </cell>
          <cell r="P9">
            <v>169</v>
          </cell>
          <cell r="Q9">
            <v>236</v>
          </cell>
          <cell r="R9"/>
          <cell r="S9"/>
          <cell r="T9">
            <v>1649</v>
          </cell>
        </row>
        <row r="10">
          <cell r="G10" t="str">
            <v>105319-CES. CARDENAL R.S.H.</v>
          </cell>
          <cell r="H10"/>
          <cell r="I10"/>
          <cell r="J10">
            <v>0</v>
          </cell>
          <cell r="K10"/>
          <cell r="L10">
            <v>12</v>
          </cell>
          <cell r="M10">
            <v>8</v>
          </cell>
          <cell r="N10">
            <v>11</v>
          </cell>
          <cell r="O10">
            <v>8</v>
          </cell>
          <cell r="P10">
            <v>7</v>
          </cell>
          <cell r="Q10">
            <v>19</v>
          </cell>
          <cell r="R10">
            <v>0</v>
          </cell>
          <cell r="S10">
            <v>26</v>
          </cell>
          <cell r="T10">
            <v>91</v>
          </cell>
        </row>
        <row r="11">
          <cell r="G11" t="str">
            <v>105325-CESFAM JUAN PABLO II</v>
          </cell>
          <cell r="H11">
            <v>16</v>
          </cell>
          <cell r="I11">
            <v>10</v>
          </cell>
          <cell r="J11">
            <v>7</v>
          </cell>
          <cell r="K11">
            <v>12</v>
          </cell>
          <cell r="L11">
            <v>15</v>
          </cell>
          <cell r="M11">
            <v>12</v>
          </cell>
          <cell r="N11">
            <v>4</v>
          </cell>
          <cell r="O11">
            <v>15</v>
          </cell>
          <cell r="P11">
            <v>8</v>
          </cell>
          <cell r="Q11">
            <v>7</v>
          </cell>
          <cell r="R11">
            <v>0</v>
          </cell>
          <cell r="S11">
            <v>0</v>
          </cell>
          <cell r="T11">
            <v>106</v>
          </cell>
        </row>
        <row r="12">
          <cell r="G12" t="str">
            <v xml:space="preserve">105400-P.S.R. ALGARROBITO            </v>
          </cell>
          <cell r="H12">
            <v>2</v>
          </cell>
          <cell r="I12">
            <v>2</v>
          </cell>
          <cell r="J12">
            <v>1</v>
          </cell>
          <cell r="K12"/>
          <cell r="L12"/>
          <cell r="M12">
            <v>42</v>
          </cell>
          <cell r="N12">
            <v>7</v>
          </cell>
          <cell r="O12"/>
          <cell r="P12">
            <v>1</v>
          </cell>
          <cell r="Q12"/>
          <cell r="R12">
            <v>0</v>
          </cell>
          <cell r="S12"/>
          <cell r="T12">
            <v>55</v>
          </cell>
        </row>
        <row r="13">
          <cell r="G13" t="str">
            <v>105401-P.S.R. LAS ROJAS</v>
          </cell>
          <cell r="H13"/>
          <cell r="I13">
            <v>1</v>
          </cell>
          <cell r="J13"/>
          <cell r="K13"/>
          <cell r="L13"/>
          <cell r="M13">
            <v>58</v>
          </cell>
          <cell r="N13"/>
          <cell r="O13"/>
          <cell r="P13"/>
          <cell r="Q13"/>
          <cell r="R13"/>
          <cell r="S13"/>
          <cell r="T13">
            <v>59</v>
          </cell>
        </row>
        <row r="14">
          <cell r="G14" t="str">
            <v>105402-P.S.R. EL ROMERO</v>
          </cell>
          <cell r="H14">
            <v>1</v>
          </cell>
          <cell r="I14">
            <v>2</v>
          </cell>
          <cell r="J14"/>
          <cell r="K14"/>
          <cell r="L14"/>
          <cell r="M14"/>
          <cell r="N14"/>
          <cell r="O14">
            <v>1</v>
          </cell>
          <cell r="P14"/>
          <cell r="Q14"/>
          <cell r="R14"/>
          <cell r="S14"/>
          <cell r="T14">
            <v>4</v>
          </cell>
        </row>
        <row r="15">
          <cell r="G15" t="str">
            <v>105499-P.S.R. LAMBERT</v>
          </cell>
          <cell r="H15"/>
          <cell r="I15"/>
          <cell r="J15"/>
          <cell r="K15"/>
          <cell r="L15"/>
          <cell r="M15"/>
          <cell r="N15"/>
          <cell r="O15">
            <v>2</v>
          </cell>
          <cell r="P15"/>
          <cell r="Q15"/>
          <cell r="R15"/>
          <cell r="S15"/>
          <cell r="T15">
            <v>2</v>
          </cell>
        </row>
        <row r="16">
          <cell r="G16" t="str">
            <v>105700-CECOF VILLA EL INDIO</v>
          </cell>
          <cell r="H16">
            <v>1</v>
          </cell>
          <cell r="I16"/>
          <cell r="J16"/>
          <cell r="K16"/>
          <cell r="L16"/>
          <cell r="M16"/>
          <cell r="N16"/>
          <cell r="O16">
            <v>1</v>
          </cell>
          <cell r="P16"/>
          <cell r="Q16">
            <v>3</v>
          </cell>
          <cell r="R16">
            <v>5</v>
          </cell>
          <cell r="S16"/>
          <cell r="T16">
            <v>10</v>
          </cell>
        </row>
        <row r="17">
          <cell r="G17" t="str">
            <v>105701-CECOF VILLA ALEMANIA</v>
          </cell>
          <cell r="H17">
            <v>3</v>
          </cell>
          <cell r="I17">
            <v>2</v>
          </cell>
          <cell r="J17">
            <v>4</v>
          </cell>
          <cell r="K17">
            <v>3</v>
          </cell>
          <cell r="L17">
            <v>3</v>
          </cell>
          <cell r="M17">
            <v>0</v>
          </cell>
          <cell r="N17"/>
          <cell r="O17">
            <v>4</v>
          </cell>
          <cell r="P17">
            <v>2</v>
          </cell>
          <cell r="Q17">
            <v>2</v>
          </cell>
          <cell r="R17">
            <v>0</v>
          </cell>
          <cell r="S17"/>
          <cell r="T17">
            <v>23</v>
          </cell>
        </row>
        <row r="18">
          <cell r="G18" t="str">
            <v>105702-CECOF VILLA LAMBERT</v>
          </cell>
          <cell r="H18">
            <v>2</v>
          </cell>
          <cell r="I18"/>
          <cell r="J18">
            <v>1</v>
          </cell>
          <cell r="K18"/>
          <cell r="L18">
            <v>2</v>
          </cell>
          <cell r="M18"/>
          <cell r="N18">
            <v>2</v>
          </cell>
          <cell r="O18">
            <v>1</v>
          </cell>
          <cell r="P18">
            <v>1</v>
          </cell>
          <cell r="Q18">
            <v>1</v>
          </cell>
          <cell r="R18"/>
          <cell r="S18">
            <v>1</v>
          </cell>
          <cell r="T18">
            <v>11</v>
          </cell>
        </row>
        <row r="19">
          <cell r="G19" t="str">
            <v>200402-CECOF ARCOS DE PINAMAR</v>
          </cell>
          <cell r="H19">
            <v>2</v>
          </cell>
          <cell r="I19">
            <v>2</v>
          </cell>
          <cell r="J19">
            <v>4</v>
          </cell>
          <cell r="K19">
            <v>1</v>
          </cell>
          <cell r="L19">
            <v>2</v>
          </cell>
          <cell r="M19">
            <v>1</v>
          </cell>
          <cell r="N19">
            <v>0</v>
          </cell>
          <cell r="O19"/>
          <cell r="P19">
            <v>2</v>
          </cell>
          <cell r="Q19"/>
          <cell r="R19"/>
          <cell r="S19"/>
          <cell r="T19">
            <v>14</v>
          </cell>
        </row>
        <row r="20">
          <cell r="G20" t="str">
            <v>04102-COQUIMBO</v>
          </cell>
          <cell r="H20">
            <v>148</v>
          </cell>
          <cell r="I20">
            <v>156</v>
          </cell>
          <cell r="J20">
            <v>207</v>
          </cell>
          <cell r="K20">
            <v>228</v>
          </cell>
          <cell r="L20">
            <v>289</v>
          </cell>
          <cell r="M20">
            <v>341</v>
          </cell>
          <cell r="N20">
            <v>362</v>
          </cell>
          <cell r="O20">
            <v>373</v>
          </cell>
          <cell r="P20">
            <v>240</v>
          </cell>
          <cell r="Q20">
            <v>329</v>
          </cell>
          <cell r="R20">
            <v>36</v>
          </cell>
          <cell r="S20">
            <v>132</v>
          </cell>
          <cell r="T20">
            <v>2841</v>
          </cell>
        </row>
        <row r="21">
          <cell r="G21" t="str">
            <v>105303-CES. SAN JUAN</v>
          </cell>
          <cell r="H21">
            <v>7</v>
          </cell>
          <cell r="I21">
            <v>16</v>
          </cell>
          <cell r="J21">
            <v>38</v>
          </cell>
          <cell r="K21">
            <v>44</v>
          </cell>
          <cell r="L21">
            <v>76</v>
          </cell>
          <cell r="M21">
            <v>38</v>
          </cell>
          <cell r="N21">
            <v>36</v>
          </cell>
          <cell r="O21">
            <v>70</v>
          </cell>
          <cell r="P21">
            <v>54</v>
          </cell>
          <cell r="Q21">
            <v>69</v>
          </cell>
          <cell r="R21">
            <v>1</v>
          </cell>
          <cell r="S21">
            <v>29</v>
          </cell>
          <cell r="T21">
            <v>478</v>
          </cell>
        </row>
        <row r="22">
          <cell r="G22" t="str">
            <v>105304-CES. SANTA CECILIA</v>
          </cell>
          <cell r="H22">
            <v>19</v>
          </cell>
          <cell r="I22">
            <v>26</v>
          </cell>
          <cell r="J22">
            <v>18</v>
          </cell>
          <cell r="K22">
            <v>42</v>
          </cell>
          <cell r="L22">
            <v>35</v>
          </cell>
          <cell r="M22">
            <v>54</v>
          </cell>
          <cell r="N22">
            <v>15</v>
          </cell>
          <cell r="O22">
            <v>54</v>
          </cell>
          <cell r="P22">
            <v>72</v>
          </cell>
          <cell r="Q22">
            <v>82</v>
          </cell>
          <cell r="R22">
            <v>14</v>
          </cell>
          <cell r="S22">
            <v>1</v>
          </cell>
          <cell r="T22">
            <v>432</v>
          </cell>
        </row>
        <row r="23">
          <cell r="G23" t="str">
            <v>105305-CES. TIERRAS BLANCAS</v>
          </cell>
          <cell r="H23">
            <v>99</v>
          </cell>
          <cell r="I23">
            <v>95</v>
          </cell>
          <cell r="J23">
            <v>87</v>
          </cell>
          <cell r="K23">
            <v>80</v>
          </cell>
          <cell r="L23">
            <v>97</v>
          </cell>
          <cell r="M23">
            <v>58</v>
          </cell>
          <cell r="N23">
            <v>70</v>
          </cell>
          <cell r="O23">
            <v>89</v>
          </cell>
          <cell r="P23">
            <v>46</v>
          </cell>
          <cell r="Q23">
            <v>34</v>
          </cell>
          <cell r="R23"/>
          <cell r="S23">
            <v>36</v>
          </cell>
          <cell r="T23">
            <v>791</v>
          </cell>
        </row>
        <row r="24">
          <cell r="G24" t="str">
            <v>105321-CES. RURAL  TONGOY</v>
          </cell>
          <cell r="H24">
            <v>0</v>
          </cell>
          <cell r="I24"/>
          <cell r="J24">
            <v>1</v>
          </cell>
          <cell r="K24">
            <v>2</v>
          </cell>
          <cell r="L24">
            <v>5</v>
          </cell>
          <cell r="M24">
            <v>17</v>
          </cell>
          <cell r="N24">
            <v>9</v>
          </cell>
          <cell r="O24">
            <v>6</v>
          </cell>
          <cell r="P24">
            <v>6</v>
          </cell>
          <cell r="Q24">
            <v>5</v>
          </cell>
          <cell r="R24">
            <v>0</v>
          </cell>
          <cell r="S24"/>
          <cell r="T24">
            <v>51</v>
          </cell>
        </row>
        <row r="25">
          <cell r="G25" t="str">
            <v>105323-CES. DR. SERGIO AGUILAR</v>
          </cell>
          <cell r="H25">
            <v>12</v>
          </cell>
          <cell r="I25">
            <v>6</v>
          </cell>
          <cell r="J25">
            <v>51</v>
          </cell>
          <cell r="K25">
            <v>27</v>
          </cell>
          <cell r="L25">
            <v>30</v>
          </cell>
          <cell r="M25">
            <v>110</v>
          </cell>
          <cell r="N25">
            <v>188</v>
          </cell>
          <cell r="O25">
            <v>120</v>
          </cell>
          <cell r="P25">
            <v>14</v>
          </cell>
          <cell r="Q25">
            <v>14</v>
          </cell>
          <cell r="R25">
            <v>12</v>
          </cell>
          <cell r="S25">
            <v>51</v>
          </cell>
          <cell r="T25">
            <v>635</v>
          </cell>
        </row>
        <row r="26">
          <cell r="G26" t="str">
            <v>105405-P.S.R. GUANAQUEROS</v>
          </cell>
          <cell r="H26"/>
          <cell r="I26"/>
          <cell r="J26"/>
          <cell r="K26">
            <v>0</v>
          </cell>
          <cell r="L26">
            <v>3</v>
          </cell>
          <cell r="M26">
            <v>5</v>
          </cell>
          <cell r="N26"/>
          <cell r="O26">
            <v>5</v>
          </cell>
          <cell r="P26">
            <v>2</v>
          </cell>
          <cell r="Q26">
            <v>26</v>
          </cell>
          <cell r="R26"/>
          <cell r="S26"/>
          <cell r="T26">
            <v>41</v>
          </cell>
        </row>
        <row r="27">
          <cell r="G27" t="str">
            <v>105407-P.S.R. TAMBILLOS</v>
          </cell>
          <cell r="H27"/>
          <cell r="I27"/>
          <cell r="J27"/>
          <cell r="K27">
            <v>0</v>
          </cell>
          <cell r="L27"/>
          <cell r="M27"/>
          <cell r="N27"/>
          <cell r="O27"/>
          <cell r="P27"/>
          <cell r="Q27">
            <v>21</v>
          </cell>
          <cell r="R27"/>
          <cell r="S27"/>
          <cell r="T27">
            <v>21</v>
          </cell>
        </row>
        <row r="28">
          <cell r="G28" t="str">
            <v>105705-CECOF EL ALBA</v>
          </cell>
          <cell r="H28">
            <v>3</v>
          </cell>
          <cell r="I28">
            <v>4</v>
          </cell>
          <cell r="J28">
            <v>7</v>
          </cell>
          <cell r="K28">
            <v>6</v>
          </cell>
          <cell r="L28">
            <v>9</v>
          </cell>
          <cell r="M28">
            <v>11</v>
          </cell>
          <cell r="N28">
            <v>8</v>
          </cell>
          <cell r="O28">
            <v>9</v>
          </cell>
          <cell r="P28">
            <v>6</v>
          </cell>
          <cell r="Q28">
            <v>1</v>
          </cell>
          <cell r="R28"/>
          <cell r="S28">
            <v>1</v>
          </cell>
          <cell r="T28">
            <v>65</v>
          </cell>
        </row>
        <row r="29">
          <cell r="G29" t="str">
            <v>200273-CECOF PUNTA MIRA</v>
          </cell>
          <cell r="H29"/>
          <cell r="I29"/>
          <cell r="J29"/>
          <cell r="K29">
            <v>8</v>
          </cell>
          <cell r="L29">
            <v>7</v>
          </cell>
          <cell r="M29"/>
          <cell r="N29"/>
          <cell r="O29"/>
          <cell r="P29">
            <v>9</v>
          </cell>
          <cell r="Q29"/>
          <cell r="R29"/>
          <cell r="S29"/>
          <cell r="T29">
            <v>24</v>
          </cell>
        </row>
        <row r="30">
          <cell r="G30" t="str">
            <v>200494-CESFAM EL SAUCE</v>
          </cell>
          <cell r="H30">
            <v>3</v>
          </cell>
          <cell r="I30">
            <v>3</v>
          </cell>
          <cell r="J30">
            <v>4</v>
          </cell>
          <cell r="K30">
            <v>16</v>
          </cell>
          <cell r="L30">
            <v>7</v>
          </cell>
          <cell r="M30">
            <v>19</v>
          </cell>
          <cell r="N30">
            <v>6</v>
          </cell>
          <cell r="O30">
            <v>18</v>
          </cell>
          <cell r="P30">
            <v>30</v>
          </cell>
          <cell r="Q30">
            <v>20</v>
          </cell>
          <cell r="R30">
            <v>9</v>
          </cell>
          <cell r="S30">
            <v>14</v>
          </cell>
          <cell r="T30">
            <v>149</v>
          </cell>
        </row>
        <row r="31">
          <cell r="G31" t="str">
            <v>200499-CESFAM PAN DE AZÚCAR</v>
          </cell>
          <cell r="H31">
            <v>5</v>
          </cell>
          <cell r="I31">
            <v>6</v>
          </cell>
          <cell r="J31">
            <v>1</v>
          </cell>
          <cell r="K31">
            <v>3</v>
          </cell>
          <cell r="L31">
            <v>20</v>
          </cell>
          <cell r="M31">
            <v>29</v>
          </cell>
          <cell r="N31">
            <v>30</v>
          </cell>
          <cell r="O31">
            <v>2</v>
          </cell>
          <cell r="P31">
            <v>1</v>
          </cell>
          <cell r="Q31">
            <v>57</v>
          </cell>
          <cell r="R31"/>
          <cell r="S31"/>
          <cell r="T31">
            <v>154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0</v>
          </cell>
          <cell r="T32">
            <v>0</v>
          </cell>
        </row>
        <row r="33">
          <cell r="G33" t="str">
            <v>04103-ANDACOLLO</v>
          </cell>
          <cell r="H33"/>
          <cell r="I33"/>
          <cell r="J33"/>
          <cell r="K33"/>
          <cell r="L33">
            <v>8</v>
          </cell>
          <cell r="M33">
            <v>9</v>
          </cell>
          <cell r="N33">
            <v>16</v>
          </cell>
          <cell r="O33">
            <v>30</v>
          </cell>
          <cell r="P33">
            <v>4</v>
          </cell>
          <cell r="Q33">
            <v>19</v>
          </cell>
          <cell r="R33">
            <v>22</v>
          </cell>
          <cell r="S33">
            <v>0</v>
          </cell>
          <cell r="T33">
            <v>108</v>
          </cell>
        </row>
        <row r="34">
          <cell r="G34" t="str">
            <v>105106-HOSPITAL ANDACOLLO</v>
          </cell>
          <cell r="H34"/>
          <cell r="I34"/>
          <cell r="J34"/>
          <cell r="K34"/>
          <cell r="L34">
            <v>8</v>
          </cell>
          <cell r="M34">
            <v>9</v>
          </cell>
          <cell r="N34">
            <v>16</v>
          </cell>
          <cell r="O34">
            <v>30</v>
          </cell>
          <cell r="P34">
            <v>4</v>
          </cell>
          <cell r="Q34">
            <v>19</v>
          </cell>
          <cell r="R34">
            <v>22</v>
          </cell>
          <cell r="S34">
            <v>0</v>
          </cell>
          <cell r="T34">
            <v>108</v>
          </cell>
        </row>
        <row r="35">
          <cell r="G35" t="str">
            <v>04104-LA HIGUERA</v>
          </cell>
          <cell r="H35"/>
          <cell r="I35"/>
          <cell r="J35"/>
          <cell r="K35"/>
          <cell r="L35">
            <v>20</v>
          </cell>
          <cell r="M35">
            <v>1</v>
          </cell>
          <cell r="N35">
            <v>1</v>
          </cell>
          <cell r="O35"/>
          <cell r="P35"/>
          <cell r="Q35"/>
          <cell r="R35"/>
          <cell r="S35"/>
          <cell r="T35">
            <v>22</v>
          </cell>
        </row>
        <row r="36">
          <cell r="G36" t="str">
            <v>105314-CES. LA HIGUERA</v>
          </cell>
          <cell r="H36"/>
          <cell r="I36"/>
          <cell r="J36"/>
          <cell r="K36"/>
          <cell r="L36">
            <v>20</v>
          </cell>
          <cell r="M36">
            <v>1</v>
          </cell>
          <cell r="N36">
            <v>1</v>
          </cell>
          <cell r="O36"/>
          <cell r="P36"/>
          <cell r="Q36"/>
          <cell r="R36"/>
          <cell r="S36"/>
          <cell r="T36">
            <v>22</v>
          </cell>
        </row>
        <row r="37">
          <cell r="G37" t="str">
            <v>04105-PAIHUANO</v>
          </cell>
          <cell r="H37"/>
          <cell r="I37"/>
          <cell r="J37">
            <v>5</v>
          </cell>
          <cell r="K37"/>
          <cell r="L37"/>
          <cell r="M37"/>
          <cell r="N37"/>
          <cell r="O37">
            <v>10</v>
          </cell>
          <cell r="P37">
            <v>3</v>
          </cell>
          <cell r="Q37"/>
          <cell r="R37"/>
          <cell r="S37">
            <v>29</v>
          </cell>
          <cell r="T37">
            <v>47</v>
          </cell>
        </row>
        <row r="38">
          <cell r="G38" t="str">
            <v>105306-CES. PAIHUANO</v>
          </cell>
          <cell r="H38"/>
          <cell r="I38"/>
          <cell r="J38">
            <v>5</v>
          </cell>
          <cell r="K38"/>
          <cell r="L38"/>
          <cell r="M38"/>
          <cell r="N38"/>
          <cell r="O38">
            <v>10</v>
          </cell>
          <cell r="P38">
            <v>3</v>
          </cell>
          <cell r="Q38"/>
          <cell r="R38"/>
          <cell r="S38">
            <v>29</v>
          </cell>
          <cell r="T38">
            <v>47</v>
          </cell>
        </row>
        <row r="39">
          <cell r="G39" t="str">
            <v>04106-VICUÑA</v>
          </cell>
          <cell r="H39">
            <v>24</v>
          </cell>
          <cell r="I39">
            <v>23</v>
          </cell>
          <cell r="J39">
            <v>23</v>
          </cell>
          <cell r="K39">
            <v>26</v>
          </cell>
          <cell r="L39">
            <v>47</v>
          </cell>
          <cell r="M39">
            <v>74</v>
          </cell>
          <cell r="N39">
            <v>52</v>
          </cell>
          <cell r="O39">
            <v>42</v>
          </cell>
          <cell r="P39">
            <v>16</v>
          </cell>
          <cell r="Q39">
            <v>14</v>
          </cell>
          <cell r="R39">
            <v>8</v>
          </cell>
          <cell r="S39">
            <v>3</v>
          </cell>
          <cell r="T39">
            <v>352</v>
          </cell>
        </row>
        <row r="40">
          <cell r="G40" t="str">
            <v>105107-HOSPITAL VICUÑA</v>
          </cell>
          <cell r="H40">
            <v>11</v>
          </cell>
          <cell r="I40">
            <v>5</v>
          </cell>
          <cell r="J40">
            <v>1</v>
          </cell>
          <cell r="K40"/>
          <cell r="L40">
            <v>35</v>
          </cell>
          <cell r="M40">
            <v>38</v>
          </cell>
          <cell r="N40">
            <v>32</v>
          </cell>
          <cell r="O40">
            <v>20</v>
          </cell>
          <cell r="P40">
            <v>7</v>
          </cell>
          <cell r="Q40">
            <v>5</v>
          </cell>
          <cell r="R40">
            <v>3</v>
          </cell>
          <cell r="S40">
            <v>2</v>
          </cell>
          <cell r="T40">
            <v>159</v>
          </cell>
        </row>
        <row r="41">
          <cell r="G41" t="str">
            <v>105467-P.S.R. DIAGUITAS</v>
          </cell>
          <cell r="H41"/>
          <cell r="I41">
            <v>3</v>
          </cell>
          <cell r="J41">
            <v>3</v>
          </cell>
          <cell r="K41">
            <v>5</v>
          </cell>
          <cell r="L41">
            <v>4</v>
          </cell>
          <cell r="M41">
            <v>5</v>
          </cell>
          <cell r="N41">
            <v>5</v>
          </cell>
          <cell r="O41">
            <v>1</v>
          </cell>
          <cell r="P41">
            <v>2</v>
          </cell>
          <cell r="Q41"/>
          <cell r="R41">
            <v>1</v>
          </cell>
          <cell r="S41"/>
          <cell r="T41">
            <v>29</v>
          </cell>
        </row>
        <row r="42">
          <cell r="G42" t="str">
            <v>105468-P.S.R. EL MOLLE</v>
          </cell>
          <cell r="H42"/>
          <cell r="I42"/>
          <cell r="J42">
            <v>2</v>
          </cell>
          <cell r="K42"/>
          <cell r="L42">
            <v>1</v>
          </cell>
          <cell r="M42">
            <v>1</v>
          </cell>
          <cell r="N42">
            <v>2</v>
          </cell>
          <cell r="O42">
            <v>9</v>
          </cell>
          <cell r="P42">
            <v>2</v>
          </cell>
          <cell r="Q42"/>
          <cell r="R42"/>
          <cell r="S42"/>
          <cell r="T42">
            <v>17</v>
          </cell>
        </row>
        <row r="43">
          <cell r="G43" t="str">
            <v>105469-P.S.R. EL TAMBO</v>
          </cell>
          <cell r="H43">
            <v>1</v>
          </cell>
          <cell r="I43">
            <v>1</v>
          </cell>
          <cell r="J43">
            <v>2</v>
          </cell>
          <cell r="K43">
            <v>1</v>
          </cell>
          <cell r="L43">
            <v>0</v>
          </cell>
          <cell r="M43">
            <v>0</v>
          </cell>
          <cell r="N43">
            <v>1</v>
          </cell>
          <cell r="O43"/>
          <cell r="P43">
            <v>1</v>
          </cell>
          <cell r="Q43">
            <v>1</v>
          </cell>
          <cell r="R43"/>
          <cell r="S43"/>
          <cell r="T43">
            <v>8</v>
          </cell>
        </row>
        <row r="44">
          <cell r="G44" t="str">
            <v>105470-P.S.R. HUANTA</v>
          </cell>
          <cell r="H44"/>
          <cell r="I44"/>
          <cell r="J44"/>
          <cell r="K44"/>
          <cell r="L44">
            <v>2</v>
          </cell>
          <cell r="M44">
            <v>2</v>
          </cell>
          <cell r="N44"/>
          <cell r="O44"/>
          <cell r="P44"/>
          <cell r="Q44"/>
          <cell r="R44"/>
          <cell r="S44">
            <v>1</v>
          </cell>
          <cell r="T44">
            <v>5</v>
          </cell>
        </row>
        <row r="45">
          <cell r="G45" t="str">
            <v>105471-P.S.R. PERALILLO</v>
          </cell>
          <cell r="H45">
            <v>1</v>
          </cell>
          <cell r="I45">
            <v>1</v>
          </cell>
          <cell r="J45">
            <v>4</v>
          </cell>
          <cell r="K45">
            <v>8</v>
          </cell>
          <cell r="L45">
            <v>2</v>
          </cell>
          <cell r="M45">
            <v>22</v>
          </cell>
          <cell r="N45">
            <v>4</v>
          </cell>
          <cell r="O45">
            <v>1</v>
          </cell>
          <cell r="P45"/>
          <cell r="Q45">
            <v>1</v>
          </cell>
          <cell r="R45">
            <v>2</v>
          </cell>
          <cell r="S45"/>
          <cell r="T45">
            <v>46</v>
          </cell>
        </row>
        <row r="46">
          <cell r="G46" t="str">
            <v>105472-P.S.R. RIVADAVIA</v>
          </cell>
          <cell r="H46">
            <v>1</v>
          </cell>
          <cell r="I46">
            <v>1</v>
          </cell>
          <cell r="J46"/>
          <cell r="K46">
            <v>2</v>
          </cell>
          <cell r="L46">
            <v>0</v>
          </cell>
          <cell r="M46"/>
          <cell r="N46">
            <v>2</v>
          </cell>
          <cell r="O46"/>
          <cell r="P46"/>
          <cell r="Q46"/>
          <cell r="R46">
            <v>1</v>
          </cell>
          <cell r="S46"/>
          <cell r="T46">
            <v>7</v>
          </cell>
        </row>
        <row r="47">
          <cell r="G47" t="str">
            <v>105473-P.S.R. TALCUNA</v>
          </cell>
          <cell r="H47">
            <v>1</v>
          </cell>
          <cell r="I47">
            <v>3</v>
          </cell>
          <cell r="J47">
            <v>3</v>
          </cell>
          <cell r="K47">
            <v>5</v>
          </cell>
          <cell r="L47">
            <v>2</v>
          </cell>
          <cell r="M47">
            <v>6</v>
          </cell>
          <cell r="N47">
            <v>1</v>
          </cell>
          <cell r="O47">
            <v>2</v>
          </cell>
          <cell r="P47">
            <v>1</v>
          </cell>
          <cell r="Q47">
            <v>1</v>
          </cell>
          <cell r="R47"/>
          <cell r="S47"/>
          <cell r="T47">
            <v>25</v>
          </cell>
        </row>
        <row r="48">
          <cell r="G48" t="str">
            <v>105474-P.S.R. CHAPILCA</v>
          </cell>
          <cell r="H48"/>
          <cell r="I48"/>
          <cell r="J48">
            <v>0</v>
          </cell>
          <cell r="K48"/>
          <cell r="L48"/>
          <cell r="M48"/>
          <cell r="N48">
            <v>1</v>
          </cell>
          <cell r="O48">
            <v>1</v>
          </cell>
          <cell r="P48"/>
          <cell r="Q48"/>
          <cell r="R48"/>
          <cell r="S48"/>
          <cell r="T48">
            <v>2</v>
          </cell>
        </row>
        <row r="49">
          <cell r="G49" t="str">
            <v>105509-P.S.R. GUALLIGUAICA</v>
          </cell>
          <cell r="H49"/>
          <cell r="I49"/>
          <cell r="J49">
            <v>0</v>
          </cell>
          <cell r="K49"/>
          <cell r="L49"/>
          <cell r="M49"/>
          <cell r="N49">
            <v>2</v>
          </cell>
          <cell r="O49">
            <v>6</v>
          </cell>
          <cell r="P49">
            <v>2</v>
          </cell>
          <cell r="Q49">
            <v>3</v>
          </cell>
          <cell r="R49"/>
          <cell r="S49"/>
          <cell r="T49">
            <v>13</v>
          </cell>
        </row>
        <row r="50">
          <cell r="G50" t="str">
            <v>200538-CESFAM SAN ISIDRO CALINGASTA</v>
          </cell>
          <cell r="H50">
            <v>9</v>
          </cell>
          <cell r="I50">
            <v>9</v>
          </cell>
          <cell r="J50">
            <v>8</v>
          </cell>
          <cell r="K50">
            <v>5</v>
          </cell>
          <cell r="L50">
            <v>1</v>
          </cell>
          <cell r="M50">
            <v>0</v>
          </cell>
          <cell r="N50">
            <v>2</v>
          </cell>
          <cell r="O50">
            <v>2</v>
          </cell>
          <cell r="P50">
            <v>1</v>
          </cell>
          <cell r="Q50">
            <v>3</v>
          </cell>
          <cell r="R50">
            <v>1</v>
          </cell>
          <cell r="S50"/>
          <cell r="T50">
            <v>41</v>
          </cell>
        </row>
        <row r="51">
          <cell r="G51" t="str">
            <v>04201-ILLAPEL</v>
          </cell>
          <cell r="H51">
            <v>18</v>
          </cell>
          <cell r="I51">
            <v>18</v>
          </cell>
          <cell r="J51">
            <v>125</v>
          </cell>
          <cell r="K51">
            <v>70</v>
          </cell>
          <cell r="L51">
            <v>47</v>
          </cell>
          <cell r="M51">
            <v>73</v>
          </cell>
          <cell r="N51">
            <v>8</v>
          </cell>
          <cell r="O51">
            <v>25</v>
          </cell>
          <cell r="P51">
            <v>9</v>
          </cell>
          <cell r="Q51">
            <v>7</v>
          </cell>
          <cell r="R51">
            <v>19</v>
          </cell>
          <cell r="S51">
            <v>7</v>
          </cell>
          <cell r="T51">
            <v>426</v>
          </cell>
        </row>
        <row r="52">
          <cell r="G52" t="str">
            <v>105326-CESFAM SAN RAFAEL</v>
          </cell>
          <cell r="H52"/>
          <cell r="I52"/>
          <cell r="J52">
            <v>47</v>
          </cell>
          <cell r="K52">
            <v>28</v>
          </cell>
          <cell r="L52">
            <v>9</v>
          </cell>
          <cell r="M52"/>
          <cell r="N52"/>
          <cell r="O52">
            <v>8</v>
          </cell>
          <cell r="P52">
            <v>5</v>
          </cell>
          <cell r="Q52">
            <v>4</v>
          </cell>
          <cell r="R52">
            <v>8</v>
          </cell>
          <cell r="S52">
            <v>3</v>
          </cell>
          <cell r="T52">
            <v>112</v>
          </cell>
        </row>
        <row r="53">
          <cell r="G53" t="str">
            <v xml:space="preserve">105443-P.S.R. CARCAMO                   </v>
          </cell>
          <cell r="H53"/>
          <cell r="I53"/>
          <cell r="J53"/>
          <cell r="K53">
            <v>6</v>
          </cell>
          <cell r="L53"/>
          <cell r="M53">
            <v>13</v>
          </cell>
          <cell r="N53">
            <v>2</v>
          </cell>
          <cell r="O53"/>
          <cell r="P53"/>
          <cell r="Q53"/>
          <cell r="R53"/>
          <cell r="S53"/>
          <cell r="T53">
            <v>21</v>
          </cell>
        </row>
        <row r="54">
          <cell r="G54" t="str">
            <v>105444-P.S.R. HUINTIL</v>
          </cell>
          <cell r="H54">
            <v>1</v>
          </cell>
          <cell r="I54">
            <v>4</v>
          </cell>
          <cell r="J54">
            <v>5</v>
          </cell>
          <cell r="K54">
            <v>3</v>
          </cell>
          <cell r="L54"/>
          <cell r="M54"/>
          <cell r="N54"/>
          <cell r="O54"/>
          <cell r="P54"/>
          <cell r="Q54"/>
          <cell r="R54"/>
          <cell r="S54"/>
          <cell r="T54">
            <v>13</v>
          </cell>
        </row>
        <row r="55">
          <cell r="G55" t="str">
            <v>105445-P.S.R. LIMAHUIDA</v>
          </cell>
          <cell r="H55"/>
          <cell r="I55">
            <v>1</v>
          </cell>
          <cell r="J55"/>
          <cell r="K55"/>
          <cell r="L55"/>
          <cell r="M55">
            <v>1</v>
          </cell>
          <cell r="N55"/>
          <cell r="O55"/>
          <cell r="P55"/>
          <cell r="Q55"/>
          <cell r="R55"/>
          <cell r="S55">
            <v>1</v>
          </cell>
          <cell r="T55">
            <v>3</v>
          </cell>
        </row>
        <row r="56">
          <cell r="G56" t="str">
            <v>105446-P.S.R. MATANCILLA</v>
          </cell>
          <cell r="H56">
            <v>4</v>
          </cell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>
            <v>4</v>
          </cell>
        </row>
        <row r="57">
          <cell r="G57" t="str">
            <v>105447-P.S.R. PERALILLO</v>
          </cell>
          <cell r="H57">
            <v>2</v>
          </cell>
          <cell r="I57"/>
          <cell r="J57"/>
          <cell r="K57">
            <v>2</v>
          </cell>
          <cell r="L57">
            <v>1</v>
          </cell>
          <cell r="M57"/>
          <cell r="N57"/>
          <cell r="O57"/>
          <cell r="P57"/>
          <cell r="Q57">
            <v>1</v>
          </cell>
          <cell r="R57"/>
          <cell r="S57"/>
          <cell r="T57">
            <v>6</v>
          </cell>
        </row>
        <row r="58">
          <cell r="G58" t="str">
            <v>105448-P.S.R. SANTA VIRGINIA</v>
          </cell>
          <cell r="H58"/>
          <cell r="I58">
            <v>2</v>
          </cell>
          <cell r="J58">
            <v>1</v>
          </cell>
          <cell r="K58"/>
          <cell r="L58"/>
          <cell r="M58"/>
          <cell r="N58"/>
          <cell r="O58"/>
          <cell r="P58">
            <v>2</v>
          </cell>
          <cell r="Q58"/>
          <cell r="R58"/>
          <cell r="S58">
            <v>2</v>
          </cell>
          <cell r="T58">
            <v>7</v>
          </cell>
        </row>
        <row r="59">
          <cell r="G59" t="str">
            <v>105449-P.S.R. TUNGA NORTE</v>
          </cell>
          <cell r="H59"/>
          <cell r="I59"/>
          <cell r="J59">
            <v>5</v>
          </cell>
          <cell r="K59"/>
          <cell r="L59"/>
          <cell r="M59"/>
          <cell r="N59"/>
          <cell r="O59"/>
          <cell r="P59"/>
          <cell r="Q59">
            <v>1</v>
          </cell>
          <cell r="R59"/>
          <cell r="S59"/>
          <cell r="T59">
            <v>6</v>
          </cell>
        </row>
        <row r="60">
          <cell r="G60" t="str">
            <v>105485-P.S.R. PLAN DE HORNOS</v>
          </cell>
          <cell r="H60"/>
          <cell r="I60"/>
          <cell r="J60">
            <v>6</v>
          </cell>
          <cell r="K60"/>
          <cell r="L60"/>
          <cell r="M60"/>
          <cell r="N60"/>
          <cell r="O60">
            <v>1</v>
          </cell>
          <cell r="P60"/>
          <cell r="Q60"/>
          <cell r="R60"/>
          <cell r="S60"/>
          <cell r="T60">
            <v>7</v>
          </cell>
        </row>
        <row r="61">
          <cell r="G61" t="str">
            <v>105486-P.S.R. TUNGA SUR</v>
          </cell>
          <cell r="H61">
            <v>2</v>
          </cell>
          <cell r="I61"/>
          <cell r="J61"/>
          <cell r="K61">
            <v>3</v>
          </cell>
          <cell r="L61"/>
          <cell r="M61"/>
          <cell r="N61"/>
          <cell r="O61"/>
          <cell r="P61"/>
          <cell r="Q61"/>
          <cell r="R61"/>
          <cell r="S61"/>
          <cell r="T61">
            <v>5</v>
          </cell>
        </row>
        <row r="62">
          <cell r="G62" t="str">
            <v>105487-P.S.R. CAÑAS UNO</v>
          </cell>
          <cell r="H62">
            <v>1</v>
          </cell>
          <cell r="I62">
            <v>3</v>
          </cell>
          <cell r="J62">
            <v>2</v>
          </cell>
          <cell r="K62">
            <v>5</v>
          </cell>
          <cell r="L62">
            <v>10</v>
          </cell>
          <cell r="M62">
            <v>4</v>
          </cell>
          <cell r="N62">
            <v>1</v>
          </cell>
          <cell r="O62"/>
          <cell r="P62"/>
          <cell r="Q62"/>
          <cell r="R62"/>
          <cell r="S62"/>
          <cell r="T62">
            <v>26</v>
          </cell>
        </row>
        <row r="63">
          <cell r="G63" t="str">
            <v>105496-P.S.R. PINTACURA SUR</v>
          </cell>
          <cell r="H63">
            <v>6</v>
          </cell>
          <cell r="I63">
            <v>2</v>
          </cell>
          <cell r="J63">
            <v>1</v>
          </cell>
          <cell r="K63">
            <v>1</v>
          </cell>
          <cell r="L63"/>
          <cell r="M63"/>
          <cell r="N63"/>
          <cell r="O63">
            <v>1</v>
          </cell>
          <cell r="P63"/>
          <cell r="Q63"/>
          <cell r="R63"/>
          <cell r="S63"/>
          <cell r="T63">
            <v>11</v>
          </cell>
        </row>
        <row r="64">
          <cell r="G64" t="str">
            <v>105504-P.S.R. SOCAVON</v>
          </cell>
          <cell r="H64">
            <v>2</v>
          </cell>
          <cell r="I64"/>
          <cell r="J64">
            <v>1</v>
          </cell>
          <cell r="K64"/>
          <cell r="L64"/>
          <cell r="M64"/>
          <cell r="N64"/>
          <cell r="O64"/>
          <cell r="P64"/>
          <cell r="Q64"/>
          <cell r="R64"/>
          <cell r="S64"/>
          <cell r="T64">
            <v>3</v>
          </cell>
        </row>
        <row r="65">
          <cell r="G65" t="str">
            <v>200366-CESFAM URBANO II</v>
          </cell>
          <cell r="H65"/>
          <cell r="I65">
            <v>6</v>
          </cell>
          <cell r="J65">
            <v>57</v>
          </cell>
          <cell r="K65">
            <v>22</v>
          </cell>
          <cell r="L65">
            <v>27</v>
          </cell>
          <cell r="M65">
            <v>55</v>
          </cell>
          <cell r="N65">
            <v>5</v>
          </cell>
          <cell r="O65">
            <v>15</v>
          </cell>
          <cell r="P65">
            <v>2</v>
          </cell>
          <cell r="Q65">
            <v>1</v>
          </cell>
          <cell r="R65">
            <v>11</v>
          </cell>
          <cell r="S65">
            <v>1</v>
          </cell>
          <cell r="T65">
            <v>202</v>
          </cell>
        </row>
        <row r="66">
          <cell r="G66" t="str">
            <v>04202-CANELA</v>
          </cell>
          <cell r="H66"/>
          <cell r="I66"/>
          <cell r="J66"/>
          <cell r="K66"/>
          <cell r="L66"/>
          <cell r="M66"/>
          <cell r="N66">
            <v>57</v>
          </cell>
          <cell r="O66"/>
          <cell r="P66"/>
          <cell r="Q66">
            <v>2</v>
          </cell>
          <cell r="R66"/>
          <cell r="S66">
            <v>54</v>
          </cell>
          <cell r="T66">
            <v>113</v>
          </cell>
        </row>
        <row r="67">
          <cell r="G67" t="str">
            <v>105309-CES. RURAL CANELA</v>
          </cell>
          <cell r="H67"/>
          <cell r="I67"/>
          <cell r="J67"/>
          <cell r="K67"/>
          <cell r="L67"/>
          <cell r="M67"/>
          <cell r="N67">
            <v>57</v>
          </cell>
          <cell r="O67"/>
          <cell r="P67"/>
          <cell r="Q67">
            <v>2</v>
          </cell>
          <cell r="R67"/>
          <cell r="S67">
            <v>54</v>
          </cell>
          <cell r="T67">
            <v>113</v>
          </cell>
        </row>
        <row r="68">
          <cell r="G68" t="str">
            <v>04203-LOS VILOS</v>
          </cell>
          <cell r="H68"/>
          <cell r="I68">
            <v>1</v>
          </cell>
          <cell r="J68"/>
          <cell r="K68">
            <v>17</v>
          </cell>
          <cell r="L68">
            <v>19</v>
          </cell>
          <cell r="M68">
            <v>32</v>
          </cell>
          <cell r="N68">
            <v>26</v>
          </cell>
          <cell r="O68">
            <v>4</v>
          </cell>
          <cell r="P68">
            <v>54</v>
          </cell>
          <cell r="Q68">
            <v>7</v>
          </cell>
          <cell r="R68">
            <v>35</v>
          </cell>
          <cell r="S68">
            <v>17</v>
          </cell>
          <cell r="T68">
            <v>212</v>
          </cell>
        </row>
        <row r="69">
          <cell r="G69" t="str">
            <v>105108-HOSPITAL LOS VILOS</v>
          </cell>
          <cell r="H69"/>
          <cell r="I69">
            <v>1</v>
          </cell>
          <cell r="J69"/>
          <cell r="K69">
            <v>17</v>
          </cell>
          <cell r="L69">
            <v>19</v>
          </cell>
          <cell r="M69">
            <v>15</v>
          </cell>
          <cell r="N69">
            <v>4</v>
          </cell>
          <cell r="O69">
            <v>4</v>
          </cell>
          <cell r="P69">
            <v>29</v>
          </cell>
          <cell r="Q69">
            <v>7</v>
          </cell>
          <cell r="R69">
            <v>22</v>
          </cell>
          <cell r="S69">
            <v>12</v>
          </cell>
          <cell r="T69">
            <v>130</v>
          </cell>
        </row>
        <row r="70">
          <cell r="G70" t="str">
            <v xml:space="preserve">105478-P.S.R. CAIMANES                   </v>
          </cell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>
            <v>5</v>
          </cell>
          <cell r="T70">
            <v>5</v>
          </cell>
        </row>
        <row r="71">
          <cell r="G71" t="str">
            <v>105479-P.S.R. GUANGUALI</v>
          </cell>
          <cell r="H71"/>
          <cell r="I71"/>
          <cell r="J71"/>
          <cell r="K71"/>
          <cell r="L71"/>
          <cell r="M71">
            <v>2</v>
          </cell>
          <cell r="N71"/>
          <cell r="O71"/>
          <cell r="P71"/>
          <cell r="Q71"/>
          <cell r="R71"/>
          <cell r="S71"/>
          <cell r="T71">
            <v>2</v>
          </cell>
        </row>
        <row r="72">
          <cell r="G72" t="str">
            <v>105480-P.S.R. QUILIMARI</v>
          </cell>
          <cell r="H72"/>
          <cell r="I72"/>
          <cell r="J72"/>
          <cell r="K72"/>
          <cell r="L72"/>
          <cell r="M72">
            <v>15</v>
          </cell>
          <cell r="N72">
            <v>22</v>
          </cell>
          <cell r="O72"/>
          <cell r="P72">
            <v>25</v>
          </cell>
          <cell r="Q72"/>
          <cell r="R72">
            <v>13</v>
          </cell>
          <cell r="S72"/>
          <cell r="T72">
            <v>75</v>
          </cell>
        </row>
        <row r="73">
          <cell r="G73" t="str">
            <v>04204-SALAMANCA</v>
          </cell>
          <cell r="H73"/>
          <cell r="I73"/>
          <cell r="J73">
            <v>0</v>
          </cell>
          <cell r="K73">
            <v>17</v>
          </cell>
          <cell r="L73">
            <v>76</v>
          </cell>
          <cell r="M73">
            <v>111</v>
          </cell>
          <cell r="N73">
            <v>24</v>
          </cell>
          <cell r="O73">
            <v>68</v>
          </cell>
          <cell r="P73">
            <v>17</v>
          </cell>
          <cell r="Q73">
            <v>64</v>
          </cell>
          <cell r="R73">
            <v>27</v>
          </cell>
          <cell r="S73">
            <v>30</v>
          </cell>
          <cell r="T73">
            <v>434</v>
          </cell>
        </row>
        <row r="74">
          <cell r="G74" t="str">
            <v>105104-HOSPITAL SALAMANCA</v>
          </cell>
          <cell r="H74"/>
          <cell r="I74"/>
          <cell r="J74">
            <v>0</v>
          </cell>
          <cell r="K74">
            <v>17</v>
          </cell>
          <cell r="L74">
            <v>18</v>
          </cell>
          <cell r="M74">
            <v>43</v>
          </cell>
          <cell r="N74">
            <v>24</v>
          </cell>
          <cell r="O74">
            <v>26</v>
          </cell>
          <cell r="P74">
            <v>17</v>
          </cell>
          <cell r="Q74">
            <v>16</v>
          </cell>
          <cell r="R74">
            <v>22</v>
          </cell>
          <cell r="S74">
            <v>30</v>
          </cell>
          <cell r="T74">
            <v>213</v>
          </cell>
        </row>
        <row r="75">
          <cell r="G75" t="str">
            <v xml:space="preserve">105452-P.S.R. CUNCUMEN                 </v>
          </cell>
          <cell r="H75"/>
          <cell r="I75"/>
          <cell r="J75"/>
          <cell r="K75"/>
          <cell r="L75"/>
          <cell r="M75"/>
          <cell r="N75"/>
          <cell r="O75">
            <v>37</v>
          </cell>
          <cell r="P75"/>
          <cell r="Q75"/>
          <cell r="R75"/>
          <cell r="S75"/>
          <cell r="T75">
            <v>37</v>
          </cell>
        </row>
        <row r="76">
          <cell r="G76" t="str">
            <v>105453-P.S.R. TRANQUILLA</v>
          </cell>
          <cell r="H76"/>
          <cell r="I76"/>
          <cell r="J76"/>
          <cell r="K76"/>
          <cell r="L76">
            <v>20</v>
          </cell>
          <cell r="M76">
            <v>25</v>
          </cell>
          <cell r="N76"/>
          <cell r="O76"/>
          <cell r="P76"/>
          <cell r="Q76"/>
          <cell r="R76"/>
          <cell r="S76"/>
          <cell r="T76">
            <v>45</v>
          </cell>
        </row>
        <row r="77">
          <cell r="G77" t="str">
            <v>105455-P.S.R. CHILLEPIN</v>
          </cell>
          <cell r="H77"/>
          <cell r="I77"/>
          <cell r="J77"/>
          <cell r="K77"/>
          <cell r="L77">
            <v>36</v>
          </cell>
          <cell r="M77"/>
          <cell r="N77"/>
          <cell r="O77"/>
          <cell r="P77"/>
          <cell r="Q77"/>
          <cell r="R77"/>
          <cell r="S77"/>
          <cell r="T77">
            <v>36</v>
          </cell>
        </row>
        <row r="78">
          <cell r="G78" t="str">
            <v>105457-P.S.R. SAN AGUSTIN</v>
          </cell>
          <cell r="H78"/>
          <cell r="I78"/>
          <cell r="J78"/>
          <cell r="K78"/>
          <cell r="L78"/>
          <cell r="M78"/>
          <cell r="N78"/>
          <cell r="O78"/>
          <cell r="P78"/>
          <cell r="Q78">
            <v>11</v>
          </cell>
          <cell r="R78"/>
          <cell r="S78"/>
          <cell r="T78">
            <v>11</v>
          </cell>
        </row>
        <row r="79">
          <cell r="G79" t="str">
            <v>105458-P.S.R. TAHUINCO</v>
          </cell>
          <cell r="H79"/>
          <cell r="I79"/>
          <cell r="J79"/>
          <cell r="K79"/>
          <cell r="L79">
            <v>2</v>
          </cell>
          <cell r="M79">
            <v>43</v>
          </cell>
          <cell r="N79"/>
          <cell r="O79"/>
          <cell r="P79"/>
          <cell r="Q79"/>
          <cell r="R79"/>
          <cell r="S79"/>
          <cell r="T79">
            <v>45</v>
          </cell>
        </row>
        <row r="80">
          <cell r="G80" t="str">
            <v>105491-P.S.R. QUELEN BAJO</v>
          </cell>
          <cell r="H80"/>
          <cell r="I80"/>
          <cell r="J80"/>
          <cell r="K80"/>
          <cell r="L80"/>
          <cell r="M80"/>
          <cell r="N80">
            <v>0</v>
          </cell>
          <cell r="O80">
            <v>1</v>
          </cell>
          <cell r="P80"/>
          <cell r="Q80">
            <v>16</v>
          </cell>
          <cell r="R80">
            <v>5</v>
          </cell>
          <cell r="S80"/>
          <cell r="T80">
            <v>22</v>
          </cell>
        </row>
        <row r="81">
          <cell r="G81" t="str">
            <v>105501-P.S.R. ARBOLEDA GRANDE</v>
          </cell>
          <cell r="H81"/>
          <cell r="I81"/>
          <cell r="J81"/>
          <cell r="K81"/>
          <cell r="L81"/>
          <cell r="M81"/>
          <cell r="N81"/>
          <cell r="O81">
            <v>4</v>
          </cell>
          <cell r="P81"/>
          <cell r="Q81">
            <v>21</v>
          </cell>
          <cell r="R81"/>
          <cell r="S81"/>
          <cell r="T81">
            <v>25</v>
          </cell>
        </row>
        <row r="82">
          <cell r="G82" t="str">
            <v>04301-OVALLE</v>
          </cell>
          <cell r="H82">
            <v>14</v>
          </cell>
          <cell r="I82">
            <v>19</v>
          </cell>
          <cell r="J82">
            <v>28</v>
          </cell>
          <cell r="K82">
            <v>405</v>
          </cell>
          <cell r="L82">
            <v>483</v>
          </cell>
          <cell r="M82">
            <v>374</v>
          </cell>
          <cell r="N82">
            <v>235</v>
          </cell>
          <cell r="O82">
            <v>309</v>
          </cell>
          <cell r="P82">
            <v>202</v>
          </cell>
          <cell r="Q82">
            <v>153</v>
          </cell>
          <cell r="R82">
            <v>73</v>
          </cell>
          <cell r="S82">
            <v>121</v>
          </cell>
          <cell r="T82">
            <v>2416</v>
          </cell>
        </row>
        <row r="83">
          <cell r="G83" t="str">
            <v>105315-CES. RURAL C. DE TAMAYA</v>
          </cell>
          <cell r="H83"/>
          <cell r="I83"/>
          <cell r="J83"/>
          <cell r="K83"/>
          <cell r="L83">
            <v>18</v>
          </cell>
          <cell r="M83">
            <v>32</v>
          </cell>
          <cell r="N83">
            <v>18</v>
          </cell>
          <cell r="O83"/>
          <cell r="P83">
            <v>14</v>
          </cell>
          <cell r="Q83">
            <v>42</v>
          </cell>
          <cell r="R83">
            <v>20</v>
          </cell>
          <cell r="S83"/>
          <cell r="T83">
            <v>144</v>
          </cell>
        </row>
        <row r="84">
          <cell r="G84" t="str">
            <v>105317-CES. JORGE JORDAN D.</v>
          </cell>
          <cell r="H84">
            <v>3</v>
          </cell>
          <cell r="I84">
            <v>4</v>
          </cell>
          <cell r="J84">
            <v>22</v>
          </cell>
          <cell r="K84">
            <v>62</v>
          </cell>
          <cell r="L84">
            <v>32</v>
          </cell>
          <cell r="M84">
            <v>56</v>
          </cell>
          <cell r="N84">
            <v>42</v>
          </cell>
          <cell r="O84">
            <v>27</v>
          </cell>
          <cell r="P84">
            <v>66</v>
          </cell>
          <cell r="Q84">
            <v>36</v>
          </cell>
          <cell r="R84">
            <v>6</v>
          </cell>
          <cell r="S84">
            <v>27</v>
          </cell>
          <cell r="T84">
            <v>383</v>
          </cell>
        </row>
        <row r="85">
          <cell r="G85" t="str">
            <v>105322-CES. MARCOS MACUADA</v>
          </cell>
          <cell r="H85">
            <v>3</v>
          </cell>
          <cell r="I85">
            <v>9</v>
          </cell>
          <cell r="J85">
            <v>3</v>
          </cell>
          <cell r="K85">
            <v>205</v>
          </cell>
          <cell r="L85">
            <v>269</v>
          </cell>
          <cell r="M85">
            <v>20</v>
          </cell>
          <cell r="N85">
            <v>9</v>
          </cell>
          <cell r="O85">
            <v>184</v>
          </cell>
          <cell r="P85">
            <v>2</v>
          </cell>
          <cell r="Q85">
            <v>1</v>
          </cell>
          <cell r="R85">
            <v>14</v>
          </cell>
          <cell r="S85"/>
          <cell r="T85">
            <v>719</v>
          </cell>
        </row>
        <row r="86">
          <cell r="G86" t="str">
            <v>105324-CES. SOTAQUI</v>
          </cell>
          <cell r="H86"/>
          <cell r="I86"/>
          <cell r="J86"/>
          <cell r="K86">
            <v>10</v>
          </cell>
          <cell r="L86">
            <v>20</v>
          </cell>
          <cell r="M86">
            <v>24</v>
          </cell>
          <cell r="N86">
            <v>50</v>
          </cell>
          <cell r="O86"/>
          <cell r="P86">
            <v>35</v>
          </cell>
          <cell r="Q86"/>
          <cell r="R86"/>
          <cell r="S86"/>
          <cell r="T86">
            <v>139</v>
          </cell>
        </row>
        <row r="87">
          <cell r="G87" t="str">
            <v xml:space="preserve">105416-P.S.R. CAMARICO                  </v>
          </cell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>
            <v>31</v>
          </cell>
          <cell r="S87">
            <v>53</v>
          </cell>
          <cell r="T87">
            <v>84</v>
          </cell>
        </row>
        <row r="88">
          <cell r="G88" t="str">
            <v>105417-P.S.R. ALCONES BAJOS</v>
          </cell>
          <cell r="H88"/>
          <cell r="I88"/>
          <cell r="J88"/>
          <cell r="K88"/>
          <cell r="L88"/>
          <cell r="M88"/>
          <cell r="N88"/>
          <cell r="O88">
            <v>10</v>
          </cell>
          <cell r="P88"/>
          <cell r="Q88"/>
          <cell r="R88"/>
          <cell r="S88"/>
          <cell r="T88">
            <v>10</v>
          </cell>
        </row>
        <row r="89">
          <cell r="G89" t="str">
            <v>105507-P.S.R. HUAMALATA</v>
          </cell>
          <cell r="H89"/>
          <cell r="I89"/>
          <cell r="J89"/>
          <cell r="K89"/>
          <cell r="L89"/>
          <cell r="M89">
            <v>13</v>
          </cell>
          <cell r="N89">
            <v>20</v>
          </cell>
          <cell r="O89">
            <v>35</v>
          </cell>
          <cell r="P89">
            <v>12</v>
          </cell>
          <cell r="Q89">
            <v>26</v>
          </cell>
          <cell r="R89"/>
          <cell r="S89"/>
          <cell r="T89">
            <v>106</v>
          </cell>
        </row>
        <row r="90">
          <cell r="G90" t="str">
            <v>105510-P.S.R. RECOLETA</v>
          </cell>
          <cell r="H90"/>
          <cell r="I90"/>
          <cell r="J90"/>
          <cell r="K90"/>
          <cell r="L90"/>
          <cell r="M90">
            <v>22</v>
          </cell>
          <cell r="N90"/>
          <cell r="O90"/>
          <cell r="P90"/>
          <cell r="Q90"/>
          <cell r="R90"/>
          <cell r="S90"/>
          <cell r="T90">
            <v>22</v>
          </cell>
        </row>
        <row r="91">
          <cell r="G91" t="str">
            <v>105722-CECOF SAN JOSE DE LA DEHESA</v>
          </cell>
          <cell r="H91"/>
          <cell r="I91"/>
          <cell r="J91"/>
          <cell r="K91">
            <v>25</v>
          </cell>
          <cell r="L91">
            <v>59</v>
          </cell>
          <cell r="M91"/>
          <cell r="N91">
            <v>2</v>
          </cell>
          <cell r="O91"/>
          <cell r="P91"/>
          <cell r="Q91">
            <v>2</v>
          </cell>
          <cell r="R91">
            <v>2</v>
          </cell>
          <cell r="S91">
            <v>5</v>
          </cell>
          <cell r="T91">
            <v>95</v>
          </cell>
        </row>
        <row r="92">
          <cell r="G92" t="str">
            <v>105723-CECOF LIMARI</v>
          </cell>
          <cell r="H92">
            <v>8</v>
          </cell>
          <cell r="I92">
            <v>6</v>
          </cell>
          <cell r="J92">
            <v>3</v>
          </cell>
          <cell r="K92">
            <v>7</v>
          </cell>
          <cell r="L92">
            <v>4</v>
          </cell>
          <cell r="M92">
            <v>6</v>
          </cell>
          <cell r="N92">
            <v>13</v>
          </cell>
          <cell r="O92">
            <v>7</v>
          </cell>
          <cell r="P92">
            <v>0</v>
          </cell>
          <cell r="Q92">
            <v>13</v>
          </cell>
          <cell r="R92"/>
          <cell r="S92">
            <v>0</v>
          </cell>
          <cell r="T92">
            <v>67</v>
          </cell>
        </row>
        <row r="93">
          <cell r="G93" t="str">
            <v>200258-CECOF LOS COPIHUES</v>
          </cell>
          <cell r="H93"/>
          <cell r="I93"/>
          <cell r="J93"/>
          <cell r="K93">
            <v>15</v>
          </cell>
          <cell r="L93"/>
          <cell r="M93"/>
          <cell r="N93"/>
          <cell r="O93"/>
          <cell r="P93">
            <v>46</v>
          </cell>
          <cell r="Q93"/>
          <cell r="R93"/>
          <cell r="S93"/>
          <cell r="T93">
            <v>61</v>
          </cell>
        </row>
        <row r="94">
          <cell r="G94" t="str">
            <v>200367-CECOF COLONIA LIMARÍ</v>
          </cell>
          <cell r="H94"/>
          <cell r="I94"/>
          <cell r="J94"/>
          <cell r="K94">
            <v>10</v>
          </cell>
          <cell r="L94"/>
          <cell r="M94"/>
          <cell r="N94"/>
          <cell r="O94"/>
          <cell r="P94">
            <v>7</v>
          </cell>
          <cell r="Q94">
            <v>16</v>
          </cell>
          <cell r="R94"/>
          <cell r="S94">
            <v>9</v>
          </cell>
          <cell r="T94">
            <v>42</v>
          </cell>
        </row>
        <row r="95">
          <cell r="G95" t="str">
            <v>200569-CESFAM FRAY JORGE</v>
          </cell>
          <cell r="H95"/>
          <cell r="I95"/>
          <cell r="J95"/>
          <cell r="K95">
            <v>71</v>
          </cell>
          <cell r="L95">
            <v>81</v>
          </cell>
          <cell r="M95">
            <v>201</v>
          </cell>
          <cell r="N95">
            <v>81</v>
          </cell>
          <cell r="O95">
            <v>46</v>
          </cell>
          <cell r="P95">
            <v>20</v>
          </cell>
          <cell r="Q95">
            <v>17</v>
          </cell>
          <cell r="R95"/>
          <cell r="S95">
            <v>27</v>
          </cell>
          <cell r="T95">
            <v>544</v>
          </cell>
        </row>
        <row r="96">
          <cell r="G96" t="str">
            <v>04302-COMBARBALÁ</v>
          </cell>
          <cell r="H96"/>
          <cell r="I96">
            <v>0</v>
          </cell>
          <cell r="J96">
            <v>0</v>
          </cell>
          <cell r="K96">
            <v>16</v>
          </cell>
          <cell r="L96">
            <v>0</v>
          </cell>
          <cell r="M96">
            <v>35</v>
          </cell>
          <cell r="N96">
            <v>10</v>
          </cell>
          <cell r="O96">
            <v>10</v>
          </cell>
          <cell r="P96">
            <v>12</v>
          </cell>
          <cell r="Q96">
            <v>8</v>
          </cell>
          <cell r="R96">
            <v>67</v>
          </cell>
          <cell r="S96">
            <v>94</v>
          </cell>
          <cell r="T96">
            <v>252</v>
          </cell>
        </row>
        <row r="97">
          <cell r="G97" t="str">
            <v>105105-HOSPITAL COMBARBALÁ</v>
          </cell>
          <cell r="H97"/>
          <cell r="I97"/>
          <cell r="J97"/>
          <cell r="K97"/>
          <cell r="L97"/>
          <cell r="M97">
            <v>8</v>
          </cell>
          <cell r="N97">
            <v>4</v>
          </cell>
          <cell r="O97">
            <v>3</v>
          </cell>
          <cell r="P97">
            <v>3</v>
          </cell>
          <cell r="Q97">
            <v>8</v>
          </cell>
          <cell r="R97">
            <v>63</v>
          </cell>
          <cell r="S97">
            <v>91</v>
          </cell>
          <cell r="T97">
            <v>180</v>
          </cell>
        </row>
        <row r="98">
          <cell r="G98" t="str">
            <v>105434-P.S.R. SAN MARCOS</v>
          </cell>
          <cell r="H98"/>
          <cell r="I98"/>
          <cell r="J98"/>
          <cell r="K98">
            <v>0</v>
          </cell>
          <cell r="L98"/>
          <cell r="M98">
            <v>8</v>
          </cell>
          <cell r="N98">
            <v>1</v>
          </cell>
          <cell r="O98">
            <v>4</v>
          </cell>
          <cell r="P98"/>
          <cell r="Q98"/>
          <cell r="R98"/>
          <cell r="S98"/>
          <cell r="T98">
            <v>13</v>
          </cell>
        </row>
        <row r="99">
          <cell r="G99" t="str">
            <v>105441-P.S.R. MANQUEHUA</v>
          </cell>
          <cell r="H99"/>
          <cell r="I99"/>
          <cell r="J99"/>
          <cell r="K99">
            <v>1</v>
          </cell>
          <cell r="L99"/>
          <cell r="M99"/>
          <cell r="N99"/>
          <cell r="O99"/>
          <cell r="P99"/>
          <cell r="Q99"/>
          <cell r="R99"/>
          <cell r="S99"/>
          <cell r="T99">
            <v>1</v>
          </cell>
        </row>
        <row r="100">
          <cell r="G100" t="str">
            <v xml:space="preserve">105459-P.S.R. BARRANCAS                </v>
          </cell>
          <cell r="H100"/>
          <cell r="I100"/>
          <cell r="J100">
            <v>0</v>
          </cell>
          <cell r="K100">
            <v>2</v>
          </cell>
          <cell r="L100"/>
          <cell r="M100">
            <v>5</v>
          </cell>
          <cell r="N100">
            <v>0</v>
          </cell>
          <cell r="O100">
            <v>2</v>
          </cell>
          <cell r="P100">
            <v>0</v>
          </cell>
          <cell r="Q100"/>
          <cell r="R100"/>
          <cell r="S100">
            <v>1</v>
          </cell>
          <cell r="T100">
            <v>10</v>
          </cell>
        </row>
        <row r="101">
          <cell r="G101" t="str">
            <v>105460-P.S.R. COGOTI 18</v>
          </cell>
          <cell r="H101"/>
          <cell r="I101">
            <v>0</v>
          </cell>
          <cell r="J101"/>
          <cell r="K101">
            <v>1</v>
          </cell>
          <cell r="L101"/>
          <cell r="M101">
            <v>5</v>
          </cell>
          <cell r="N101">
            <v>0</v>
          </cell>
          <cell r="O101">
            <v>1</v>
          </cell>
          <cell r="P101"/>
          <cell r="Q101"/>
          <cell r="R101"/>
          <cell r="S101">
            <v>0</v>
          </cell>
          <cell r="T101">
            <v>7</v>
          </cell>
        </row>
        <row r="102">
          <cell r="G102" t="str">
            <v>105462-P.S.R. EL SAUCE</v>
          </cell>
          <cell r="H102"/>
          <cell r="I102"/>
          <cell r="J102"/>
          <cell r="K102">
            <v>1</v>
          </cell>
          <cell r="L102"/>
          <cell r="M102"/>
          <cell r="N102">
            <v>2</v>
          </cell>
          <cell r="O102"/>
          <cell r="P102">
            <v>3</v>
          </cell>
          <cell r="Q102"/>
          <cell r="R102"/>
          <cell r="S102"/>
          <cell r="T102">
            <v>6</v>
          </cell>
        </row>
        <row r="103">
          <cell r="G103" t="str">
            <v>105463-P.S.R. QUILITAPIA</v>
          </cell>
          <cell r="H103"/>
          <cell r="I103"/>
          <cell r="J103"/>
          <cell r="K103"/>
          <cell r="L103"/>
          <cell r="M103"/>
          <cell r="N103"/>
          <cell r="O103"/>
          <cell r="P103">
            <v>2</v>
          </cell>
          <cell r="Q103"/>
          <cell r="R103"/>
          <cell r="S103"/>
          <cell r="T103">
            <v>2</v>
          </cell>
        </row>
        <row r="104">
          <cell r="G104" t="str">
            <v>105464-P.S.R. LA LIGUA</v>
          </cell>
          <cell r="H104"/>
          <cell r="I104"/>
          <cell r="J104"/>
          <cell r="K104">
            <v>3</v>
          </cell>
          <cell r="L104">
            <v>0</v>
          </cell>
          <cell r="M104">
            <v>3</v>
          </cell>
          <cell r="N104">
            <v>1</v>
          </cell>
          <cell r="O104"/>
          <cell r="P104">
            <v>3</v>
          </cell>
          <cell r="Q104"/>
          <cell r="R104"/>
          <cell r="S104">
            <v>1</v>
          </cell>
          <cell r="T104">
            <v>11</v>
          </cell>
        </row>
        <row r="105">
          <cell r="G105" t="str">
            <v>105465-P.S.R. RAMADILLA</v>
          </cell>
          <cell r="H105"/>
          <cell r="I105"/>
          <cell r="J105"/>
          <cell r="K105">
            <v>8</v>
          </cell>
          <cell r="L105"/>
          <cell r="M105"/>
          <cell r="N105">
            <v>2</v>
          </cell>
          <cell r="O105"/>
          <cell r="P105">
            <v>1</v>
          </cell>
          <cell r="Q105"/>
          <cell r="R105">
            <v>4</v>
          </cell>
          <cell r="S105">
            <v>0</v>
          </cell>
          <cell r="T105">
            <v>15</v>
          </cell>
        </row>
        <row r="106">
          <cell r="G106" t="str">
            <v>105466-P.S.R. VALLE HERMOSO</v>
          </cell>
          <cell r="H106"/>
          <cell r="I106"/>
          <cell r="J106"/>
          <cell r="K106"/>
          <cell r="L106"/>
          <cell r="M106">
            <v>5</v>
          </cell>
          <cell r="N106"/>
          <cell r="O106"/>
          <cell r="P106"/>
          <cell r="Q106"/>
          <cell r="R106"/>
          <cell r="S106">
            <v>0</v>
          </cell>
          <cell r="T106">
            <v>5</v>
          </cell>
        </row>
        <row r="107">
          <cell r="G107" t="str">
            <v>105490-P.S.R. EL DURAZNO</v>
          </cell>
          <cell r="H107"/>
          <cell r="I107"/>
          <cell r="J107"/>
          <cell r="K107"/>
          <cell r="L107"/>
          <cell r="M107">
            <v>1</v>
          </cell>
          <cell r="N107"/>
          <cell r="O107"/>
          <cell r="P107"/>
          <cell r="Q107"/>
          <cell r="R107"/>
          <cell r="S107">
            <v>1</v>
          </cell>
          <cell r="T107">
            <v>2</v>
          </cell>
        </row>
        <row r="108">
          <cell r="G108" t="str">
            <v>04303-MONTE PATRIA</v>
          </cell>
          <cell r="H108"/>
          <cell r="I108"/>
          <cell r="J108"/>
          <cell r="K108">
            <v>76</v>
          </cell>
          <cell r="L108">
            <v>127</v>
          </cell>
          <cell r="M108">
            <v>25</v>
          </cell>
          <cell r="N108">
            <v>9</v>
          </cell>
          <cell r="O108">
            <v>71</v>
          </cell>
          <cell r="P108">
            <v>71</v>
          </cell>
          <cell r="Q108">
            <v>35</v>
          </cell>
          <cell r="R108">
            <v>6</v>
          </cell>
          <cell r="S108">
            <v>84</v>
          </cell>
          <cell r="T108">
            <v>504</v>
          </cell>
        </row>
        <row r="109">
          <cell r="G109" t="str">
            <v>105307-CES. RURAL MONTE PATRIA</v>
          </cell>
          <cell r="H109"/>
          <cell r="I109"/>
          <cell r="J109"/>
          <cell r="K109"/>
          <cell r="L109">
            <v>39</v>
          </cell>
          <cell r="M109">
            <v>9</v>
          </cell>
          <cell r="N109"/>
          <cell r="O109">
            <v>31</v>
          </cell>
          <cell r="P109">
            <v>28</v>
          </cell>
          <cell r="Q109">
            <v>30</v>
          </cell>
          <cell r="R109">
            <v>0</v>
          </cell>
          <cell r="S109">
            <v>36</v>
          </cell>
          <cell r="T109">
            <v>173</v>
          </cell>
        </row>
        <row r="110">
          <cell r="G110" t="str">
            <v>105311-CES. RURAL CHAÑARAL ALTO</v>
          </cell>
          <cell r="H110"/>
          <cell r="I110"/>
          <cell r="J110"/>
          <cell r="K110">
            <v>36</v>
          </cell>
          <cell r="L110">
            <v>23</v>
          </cell>
          <cell r="M110"/>
          <cell r="N110"/>
          <cell r="O110"/>
          <cell r="P110">
            <v>2</v>
          </cell>
          <cell r="Q110">
            <v>0</v>
          </cell>
          <cell r="R110">
            <v>1</v>
          </cell>
          <cell r="S110"/>
          <cell r="T110">
            <v>62</v>
          </cell>
        </row>
        <row r="111">
          <cell r="G111" t="str">
            <v>105312-CES. RURAL CAREN</v>
          </cell>
          <cell r="H111"/>
          <cell r="I111"/>
          <cell r="J111"/>
          <cell r="K111">
            <v>24</v>
          </cell>
          <cell r="L111">
            <v>9</v>
          </cell>
          <cell r="M111">
            <v>12</v>
          </cell>
          <cell r="N111"/>
          <cell r="O111"/>
          <cell r="P111">
            <v>5</v>
          </cell>
          <cell r="Q111">
            <v>1</v>
          </cell>
          <cell r="R111"/>
          <cell r="S111"/>
          <cell r="T111">
            <v>51</v>
          </cell>
        </row>
        <row r="112">
          <cell r="G112" t="str">
            <v>105318-CES. RURAL EL PALQUI</v>
          </cell>
          <cell r="H112"/>
          <cell r="I112"/>
          <cell r="J112"/>
          <cell r="K112"/>
          <cell r="L112">
            <v>56</v>
          </cell>
          <cell r="M112">
            <v>4</v>
          </cell>
          <cell r="N112"/>
          <cell r="O112">
            <v>32</v>
          </cell>
          <cell r="P112">
            <v>36</v>
          </cell>
          <cell r="Q112"/>
          <cell r="R112"/>
          <cell r="S112"/>
          <cell r="T112">
            <v>128</v>
          </cell>
        </row>
        <row r="113">
          <cell r="G113" t="str">
            <v>105427-P.S.R. HACIENDA VALDIVIA</v>
          </cell>
          <cell r="H113"/>
          <cell r="I113"/>
          <cell r="J113"/>
          <cell r="K113"/>
          <cell r="L113"/>
          <cell r="M113"/>
          <cell r="N113">
            <v>1</v>
          </cell>
          <cell r="O113"/>
          <cell r="P113"/>
          <cell r="Q113"/>
          <cell r="R113"/>
          <cell r="S113"/>
          <cell r="T113">
            <v>1</v>
          </cell>
        </row>
        <row r="114">
          <cell r="G114" t="str">
            <v>105428-P.S.R. HUATULAME</v>
          </cell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>
            <v>11</v>
          </cell>
          <cell r="T114">
            <v>11</v>
          </cell>
        </row>
        <row r="115">
          <cell r="G115" t="str">
            <v>105432-P.S.R. RAPEL</v>
          </cell>
          <cell r="H115"/>
          <cell r="I115"/>
          <cell r="J115"/>
          <cell r="K115"/>
          <cell r="L115"/>
          <cell r="M115"/>
          <cell r="N115">
            <v>2</v>
          </cell>
          <cell r="O115"/>
          <cell r="P115"/>
          <cell r="Q115">
            <v>4</v>
          </cell>
          <cell r="R115">
            <v>5</v>
          </cell>
          <cell r="S115">
            <v>37</v>
          </cell>
          <cell r="T115">
            <v>48</v>
          </cell>
        </row>
        <row r="116">
          <cell r="G116" t="str">
            <v>105435-P.S.R. TULAHUEN</v>
          </cell>
          <cell r="H116"/>
          <cell r="I116"/>
          <cell r="J116"/>
          <cell r="K116">
            <v>16</v>
          </cell>
          <cell r="L116"/>
          <cell r="M116"/>
          <cell r="N116">
            <v>6</v>
          </cell>
          <cell r="O116">
            <v>8</v>
          </cell>
          <cell r="P116"/>
          <cell r="Q116"/>
          <cell r="R116"/>
          <cell r="S116"/>
          <cell r="T116">
            <v>30</v>
          </cell>
        </row>
        <row r="117">
          <cell r="G117" t="str">
            <v>04304-PUNITAQUI</v>
          </cell>
          <cell r="H117">
            <v>21</v>
          </cell>
          <cell r="I117">
            <v>5</v>
          </cell>
          <cell r="J117">
            <v>1</v>
          </cell>
          <cell r="K117">
            <v>20</v>
          </cell>
          <cell r="L117">
            <v>24</v>
          </cell>
          <cell r="M117"/>
          <cell r="N117">
            <v>16</v>
          </cell>
          <cell r="O117">
            <v>2</v>
          </cell>
          <cell r="P117">
            <v>28</v>
          </cell>
          <cell r="Q117">
            <v>2</v>
          </cell>
          <cell r="R117">
            <v>17</v>
          </cell>
          <cell r="S117">
            <v>14</v>
          </cell>
          <cell r="T117">
            <v>150</v>
          </cell>
        </row>
        <row r="118">
          <cell r="G118" t="str">
            <v>105308-CES. RURAL PUNITAQUI</v>
          </cell>
          <cell r="H118">
            <v>21</v>
          </cell>
          <cell r="I118">
            <v>5</v>
          </cell>
          <cell r="J118">
            <v>1</v>
          </cell>
          <cell r="K118">
            <v>9</v>
          </cell>
          <cell r="L118">
            <v>24</v>
          </cell>
          <cell r="M118"/>
          <cell r="N118">
            <v>16</v>
          </cell>
          <cell r="O118">
            <v>2</v>
          </cell>
          <cell r="P118">
            <v>28</v>
          </cell>
          <cell r="Q118">
            <v>2</v>
          </cell>
          <cell r="R118">
            <v>17</v>
          </cell>
          <cell r="S118">
            <v>14</v>
          </cell>
          <cell r="T118">
            <v>139</v>
          </cell>
        </row>
        <row r="119">
          <cell r="G119" t="str">
            <v>105440-P.S.R. DIVISADERO</v>
          </cell>
          <cell r="H119"/>
          <cell r="I119"/>
          <cell r="J119"/>
          <cell r="K119">
            <v>11</v>
          </cell>
          <cell r="L119"/>
          <cell r="M119"/>
          <cell r="N119"/>
          <cell r="O119"/>
          <cell r="P119"/>
          <cell r="Q119"/>
          <cell r="R119"/>
          <cell r="S119"/>
          <cell r="T119">
            <v>11</v>
          </cell>
        </row>
        <row r="120">
          <cell r="G120" t="str">
            <v>04305-RIO HURTADO</v>
          </cell>
          <cell r="H120"/>
          <cell r="I120">
            <v>34</v>
          </cell>
          <cell r="J120">
            <v>13</v>
          </cell>
          <cell r="K120"/>
          <cell r="L120">
            <v>4</v>
          </cell>
          <cell r="M120"/>
          <cell r="N120"/>
          <cell r="O120">
            <v>1</v>
          </cell>
          <cell r="P120">
            <v>18</v>
          </cell>
          <cell r="Q120"/>
          <cell r="R120"/>
          <cell r="S120">
            <v>7</v>
          </cell>
          <cell r="T120">
            <v>77</v>
          </cell>
        </row>
        <row r="121">
          <cell r="G121" t="str">
            <v>105310-CES. RURAL PICHASCA</v>
          </cell>
          <cell r="H121"/>
          <cell r="I121">
            <v>3</v>
          </cell>
          <cell r="J121">
            <v>11</v>
          </cell>
          <cell r="K121"/>
          <cell r="L121"/>
          <cell r="M121"/>
          <cell r="N121"/>
          <cell r="O121"/>
          <cell r="P121">
            <v>13</v>
          </cell>
          <cell r="Q121"/>
          <cell r="R121"/>
          <cell r="S121"/>
          <cell r="T121">
            <v>27</v>
          </cell>
        </row>
        <row r="122">
          <cell r="G122" t="str">
            <v>105409-P.S.R. EL CHAÑAR</v>
          </cell>
          <cell r="H122"/>
          <cell r="I122">
            <v>2</v>
          </cell>
          <cell r="J122"/>
          <cell r="K122"/>
          <cell r="L122"/>
          <cell r="M122"/>
          <cell r="N122"/>
          <cell r="O122"/>
          <cell r="P122">
            <v>3</v>
          </cell>
          <cell r="Q122"/>
          <cell r="R122"/>
          <cell r="S122"/>
          <cell r="T122">
            <v>5</v>
          </cell>
        </row>
        <row r="123">
          <cell r="G123" t="str">
            <v>105410-P.S.R. HURTADO</v>
          </cell>
          <cell r="H123"/>
          <cell r="I123">
            <v>6</v>
          </cell>
          <cell r="J123">
            <v>1</v>
          </cell>
          <cell r="K123"/>
          <cell r="L123"/>
          <cell r="M123"/>
          <cell r="N123"/>
          <cell r="O123"/>
          <cell r="P123">
            <v>0</v>
          </cell>
          <cell r="Q123"/>
          <cell r="R123"/>
          <cell r="S123"/>
          <cell r="T123">
            <v>7</v>
          </cell>
        </row>
        <row r="124">
          <cell r="G124" t="str">
            <v>105411-P.S.R. LAS BREAS</v>
          </cell>
          <cell r="H124"/>
          <cell r="I124">
            <v>7</v>
          </cell>
          <cell r="J124"/>
          <cell r="K124"/>
          <cell r="L124"/>
          <cell r="M124"/>
          <cell r="N124"/>
          <cell r="O124"/>
          <cell r="P124"/>
          <cell r="Q124"/>
          <cell r="R124"/>
          <cell r="S124">
            <v>1</v>
          </cell>
          <cell r="T124">
            <v>8</v>
          </cell>
        </row>
        <row r="125">
          <cell r="G125" t="str">
            <v>105413-P.S.R. SAMO ALTO</v>
          </cell>
          <cell r="H125"/>
          <cell r="I125">
            <v>9</v>
          </cell>
          <cell r="J125">
            <v>1</v>
          </cell>
          <cell r="K125"/>
          <cell r="L125"/>
          <cell r="M125"/>
          <cell r="N125"/>
          <cell r="O125"/>
          <cell r="P125"/>
          <cell r="Q125"/>
          <cell r="R125"/>
          <cell r="S125"/>
          <cell r="T125">
            <v>10</v>
          </cell>
        </row>
        <row r="126">
          <cell r="G126" t="str">
            <v>105414-P.S.R. SERON</v>
          </cell>
          <cell r="H126"/>
          <cell r="I126">
            <v>3</v>
          </cell>
          <cell r="J126"/>
          <cell r="K126"/>
          <cell r="L126">
            <v>4</v>
          </cell>
          <cell r="M126"/>
          <cell r="N126"/>
          <cell r="O126">
            <v>1</v>
          </cell>
          <cell r="P126"/>
          <cell r="Q126"/>
          <cell r="R126"/>
          <cell r="S126">
            <v>6</v>
          </cell>
          <cell r="T126">
            <v>14</v>
          </cell>
        </row>
        <row r="127">
          <cell r="G127" t="str">
            <v>105503-P.S.R. TABAQUEROS</v>
          </cell>
          <cell r="H127"/>
          <cell r="I127">
            <v>4</v>
          </cell>
          <cell r="J127"/>
          <cell r="K127"/>
          <cell r="L127"/>
          <cell r="M127"/>
          <cell r="N127"/>
          <cell r="O127"/>
          <cell r="P127">
            <v>2</v>
          </cell>
          <cell r="Q127"/>
          <cell r="R127"/>
          <cell r="S127"/>
          <cell r="T127">
            <v>6</v>
          </cell>
        </row>
        <row r="128">
          <cell r="G128" t="str">
            <v>Total general</v>
          </cell>
          <cell r="H128">
            <v>252</v>
          </cell>
          <cell r="I128">
            <v>275</v>
          </cell>
          <cell r="J128">
            <v>497</v>
          </cell>
          <cell r="K128">
            <v>1075</v>
          </cell>
          <cell r="L128">
            <v>1352</v>
          </cell>
          <cell r="M128">
            <v>1875</v>
          </cell>
          <cell r="N128">
            <v>1040</v>
          </cell>
          <cell r="O128">
            <v>1184</v>
          </cell>
          <cell r="P128">
            <v>1000</v>
          </cell>
          <cell r="Q128">
            <v>908</v>
          </cell>
          <cell r="R128">
            <v>315</v>
          </cell>
          <cell r="S128">
            <v>628</v>
          </cell>
          <cell r="T128">
            <v>10401</v>
          </cell>
        </row>
      </sheetData>
      <sheetData sheetId="10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644</v>
          </cell>
          <cell r="I5">
            <v>309</v>
          </cell>
          <cell r="J5">
            <v>771</v>
          </cell>
          <cell r="K5">
            <v>1410</v>
          </cell>
          <cell r="L5">
            <v>1165</v>
          </cell>
          <cell r="M5">
            <v>1126</v>
          </cell>
          <cell r="N5">
            <v>907</v>
          </cell>
          <cell r="O5">
            <v>960</v>
          </cell>
          <cell r="P5">
            <v>973</v>
          </cell>
          <cell r="Q5">
            <v>1022</v>
          </cell>
          <cell r="R5">
            <v>112</v>
          </cell>
          <cell r="S5">
            <v>704</v>
          </cell>
          <cell r="T5">
            <v>10103</v>
          </cell>
        </row>
        <row r="6">
          <cell r="G6" t="str">
            <v>105300-CES. CARDENAL CARO</v>
          </cell>
          <cell r="H6">
            <v>25</v>
          </cell>
          <cell r="I6">
            <v>61</v>
          </cell>
          <cell r="J6">
            <v>47</v>
          </cell>
          <cell r="K6">
            <v>141</v>
          </cell>
          <cell r="L6">
            <v>94</v>
          </cell>
          <cell r="M6">
            <v>63</v>
          </cell>
          <cell r="N6">
            <v>56</v>
          </cell>
          <cell r="O6">
            <v>48</v>
          </cell>
          <cell r="P6">
            <v>134</v>
          </cell>
          <cell r="Q6">
            <v>83</v>
          </cell>
          <cell r="R6"/>
          <cell r="S6">
            <v>26</v>
          </cell>
          <cell r="T6">
            <v>778</v>
          </cell>
        </row>
        <row r="7">
          <cell r="G7" t="str">
            <v>105301-CES. LAS COMPAÑIAS</v>
          </cell>
          <cell r="H7">
            <v>4</v>
          </cell>
          <cell r="I7">
            <v>17</v>
          </cell>
          <cell r="J7">
            <v>31</v>
          </cell>
          <cell r="K7">
            <v>207</v>
          </cell>
          <cell r="L7">
            <v>106</v>
          </cell>
          <cell r="M7">
            <v>83</v>
          </cell>
          <cell r="N7">
            <v>44</v>
          </cell>
          <cell r="O7">
            <v>62</v>
          </cell>
          <cell r="P7">
            <v>79</v>
          </cell>
          <cell r="Q7">
            <v>45</v>
          </cell>
          <cell r="R7">
            <v>0</v>
          </cell>
          <cell r="S7">
            <v>13</v>
          </cell>
          <cell r="T7">
            <v>691</v>
          </cell>
        </row>
        <row r="8">
          <cell r="G8" t="str">
            <v>105302-CES. PEDRO AGUIRRE C.</v>
          </cell>
          <cell r="H8">
            <v>43</v>
          </cell>
          <cell r="I8">
            <v>47</v>
          </cell>
          <cell r="J8">
            <v>44</v>
          </cell>
          <cell r="K8">
            <v>92</v>
          </cell>
          <cell r="L8">
            <v>67</v>
          </cell>
          <cell r="M8">
            <v>113</v>
          </cell>
          <cell r="N8">
            <v>65</v>
          </cell>
          <cell r="O8">
            <v>67</v>
          </cell>
          <cell r="P8">
            <v>43</v>
          </cell>
          <cell r="Q8">
            <v>63</v>
          </cell>
          <cell r="R8">
            <v>9</v>
          </cell>
          <cell r="S8">
            <v>43</v>
          </cell>
          <cell r="T8">
            <v>696</v>
          </cell>
        </row>
        <row r="9">
          <cell r="G9" t="str">
            <v>105313-CES. SCHAFFHAUSER</v>
          </cell>
          <cell r="H9">
            <v>326</v>
          </cell>
          <cell r="I9">
            <v>14</v>
          </cell>
          <cell r="J9">
            <v>481</v>
          </cell>
          <cell r="K9">
            <v>587</v>
          </cell>
          <cell r="L9">
            <v>527</v>
          </cell>
          <cell r="M9">
            <v>533</v>
          </cell>
          <cell r="N9">
            <v>436</v>
          </cell>
          <cell r="O9">
            <v>493</v>
          </cell>
          <cell r="P9">
            <v>466</v>
          </cell>
          <cell r="Q9">
            <v>460</v>
          </cell>
          <cell r="R9">
            <v>43</v>
          </cell>
          <cell r="S9">
            <v>348</v>
          </cell>
          <cell r="T9">
            <v>4714</v>
          </cell>
        </row>
        <row r="10">
          <cell r="G10" t="str">
            <v>105319-CES. CARDENAL R.S.H.</v>
          </cell>
          <cell r="H10">
            <v>92</v>
          </cell>
          <cell r="I10">
            <v>84</v>
          </cell>
          <cell r="J10">
            <v>95</v>
          </cell>
          <cell r="K10">
            <v>202</v>
          </cell>
          <cell r="L10">
            <v>161</v>
          </cell>
          <cell r="M10">
            <v>162</v>
          </cell>
          <cell r="N10">
            <v>84</v>
          </cell>
          <cell r="O10">
            <v>93</v>
          </cell>
          <cell r="P10">
            <v>128</v>
          </cell>
          <cell r="Q10">
            <v>158</v>
          </cell>
          <cell r="R10">
            <v>9</v>
          </cell>
          <cell r="S10">
            <v>110</v>
          </cell>
          <cell r="T10">
            <v>1378</v>
          </cell>
        </row>
        <row r="11">
          <cell r="G11" t="str">
            <v>105325-CESFAM JUAN PABLO II</v>
          </cell>
          <cell r="H11">
            <v>115</v>
          </cell>
          <cell r="I11">
            <v>60</v>
          </cell>
          <cell r="J11">
            <v>42</v>
          </cell>
          <cell r="K11">
            <v>144</v>
          </cell>
          <cell r="L11">
            <v>157</v>
          </cell>
          <cell r="M11">
            <v>141</v>
          </cell>
          <cell r="N11">
            <v>175</v>
          </cell>
          <cell r="O11">
            <v>151</v>
          </cell>
          <cell r="P11">
            <v>105</v>
          </cell>
          <cell r="Q11">
            <v>169</v>
          </cell>
          <cell r="R11">
            <v>50</v>
          </cell>
          <cell r="S11">
            <v>148</v>
          </cell>
          <cell r="T11">
            <v>1457</v>
          </cell>
        </row>
        <row r="12">
          <cell r="G12" t="str">
            <v xml:space="preserve">105400-P.S.R. ALGARROBITO            </v>
          </cell>
          <cell r="H12">
            <v>8</v>
          </cell>
          <cell r="I12"/>
          <cell r="J12">
            <v>6</v>
          </cell>
          <cell r="K12">
            <v>5</v>
          </cell>
          <cell r="L12">
            <v>7</v>
          </cell>
          <cell r="M12">
            <v>4</v>
          </cell>
          <cell r="N12">
            <v>1</v>
          </cell>
          <cell r="O12">
            <v>2</v>
          </cell>
          <cell r="P12">
            <v>2</v>
          </cell>
          <cell r="Q12">
            <v>10</v>
          </cell>
          <cell r="R12">
            <v>1</v>
          </cell>
          <cell r="S12"/>
          <cell r="T12">
            <v>46</v>
          </cell>
        </row>
        <row r="13">
          <cell r="G13" t="str">
            <v>105401-P.S.R. LAS ROJAS</v>
          </cell>
          <cell r="H13">
            <v>1</v>
          </cell>
          <cell r="I13"/>
          <cell r="J13">
            <v>0</v>
          </cell>
          <cell r="K13">
            <v>2</v>
          </cell>
          <cell r="L13">
            <v>2</v>
          </cell>
          <cell r="M13">
            <v>3</v>
          </cell>
          <cell r="N13">
            <v>3</v>
          </cell>
          <cell r="O13">
            <v>0</v>
          </cell>
          <cell r="P13">
            <v>2</v>
          </cell>
          <cell r="Q13">
            <v>0</v>
          </cell>
          <cell r="R13"/>
          <cell r="S13">
            <v>2</v>
          </cell>
          <cell r="T13">
            <v>15</v>
          </cell>
        </row>
        <row r="14">
          <cell r="G14" t="str">
            <v>105402-P.S.R. EL ROMERO</v>
          </cell>
          <cell r="H14">
            <v>2</v>
          </cell>
          <cell r="I14"/>
          <cell r="J14"/>
          <cell r="K14">
            <v>5</v>
          </cell>
          <cell r="L14">
            <v>0</v>
          </cell>
          <cell r="M14">
            <v>1</v>
          </cell>
          <cell r="N14"/>
          <cell r="O14">
            <v>2</v>
          </cell>
          <cell r="P14">
            <v>0</v>
          </cell>
          <cell r="Q14">
            <v>1</v>
          </cell>
          <cell r="R14"/>
          <cell r="S14">
            <v>1</v>
          </cell>
          <cell r="T14">
            <v>12</v>
          </cell>
        </row>
        <row r="15">
          <cell r="G15" t="str">
            <v>105499-P.S.R. LAMBERT</v>
          </cell>
          <cell r="H15">
            <v>0</v>
          </cell>
          <cell r="I15"/>
          <cell r="J15">
            <v>0</v>
          </cell>
          <cell r="K15">
            <v>2</v>
          </cell>
          <cell r="L15">
            <v>2</v>
          </cell>
          <cell r="M15">
            <v>0</v>
          </cell>
          <cell r="N15"/>
          <cell r="O15"/>
          <cell r="P15"/>
          <cell r="Q15"/>
          <cell r="R15">
            <v>0</v>
          </cell>
          <cell r="S15"/>
          <cell r="T15">
            <v>4</v>
          </cell>
        </row>
        <row r="16">
          <cell r="G16" t="str">
            <v>105700-CECOF VILLA EL INDIO</v>
          </cell>
          <cell r="H16"/>
          <cell r="I16"/>
          <cell r="J16">
            <v>6</v>
          </cell>
          <cell r="K16">
            <v>6</v>
          </cell>
          <cell r="L16">
            <v>26</v>
          </cell>
          <cell r="M16">
            <v>2</v>
          </cell>
          <cell r="N16">
            <v>27</v>
          </cell>
          <cell r="O16">
            <v>23</v>
          </cell>
          <cell r="P16">
            <v>3</v>
          </cell>
          <cell r="Q16">
            <v>18</v>
          </cell>
          <cell r="R16"/>
          <cell r="S16">
            <v>7</v>
          </cell>
          <cell r="T16">
            <v>118</v>
          </cell>
        </row>
        <row r="17">
          <cell r="G17" t="str">
            <v>105702-CECOF VILLA LAMBERT</v>
          </cell>
          <cell r="H17"/>
          <cell r="I17"/>
          <cell r="J17"/>
          <cell r="K17"/>
          <cell r="L17">
            <v>3</v>
          </cell>
          <cell r="M17"/>
          <cell r="N17"/>
          <cell r="O17"/>
          <cell r="P17"/>
          <cell r="Q17"/>
          <cell r="R17"/>
          <cell r="S17"/>
          <cell r="T17">
            <v>3</v>
          </cell>
        </row>
        <row r="18">
          <cell r="G18" t="str">
            <v>200402-CECOF ARCOS DE PINAMAR</v>
          </cell>
          <cell r="H18">
            <v>28</v>
          </cell>
          <cell r="I18">
            <v>26</v>
          </cell>
          <cell r="J18">
            <v>19</v>
          </cell>
          <cell r="K18">
            <v>17</v>
          </cell>
          <cell r="L18">
            <v>13</v>
          </cell>
          <cell r="M18">
            <v>21</v>
          </cell>
          <cell r="N18">
            <v>16</v>
          </cell>
          <cell r="O18">
            <v>19</v>
          </cell>
          <cell r="P18">
            <v>11</v>
          </cell>
          <cell r="Q18">
            <v>15</v>
          </cell>
          <cell r="R18"/>
          <cell r="S18">
            <v>6</v>
          </cell>
          <cell r="T18">
            <v>191</v>
          </cell>
        </row>
        <row r="19">
          <cell r="G19" t="str">
            <v>04102-COQUIMBO</v>
          </cell>
          <cell r="H19">
            <v>803</v>
          </cell>
          <cell r="I19">
            <v>638</v>
          </cell>
          <cell r="J19">
            <v>765</v>
          </cell>
          <cell r="K19">
            <v>888</v>
          </cell>
          <cell r="L19">
            <v>874</v>
          </cell>
          <cell r="M19">
            <v>879</v>
          </cell>
          <cell r="N19">
            <v>818</v>
          </cell>
          <cell r="O19">
            <v>801</v>
          </cell>
          <cell r="P19">
            <v>702</v>
          </cell>
          <cell r="Q19">
            <v>458</v>
          </cell>
          <cell r="R19">
            <v>23</v>
          </cell>
          <cell r="S19">
            <v>385</v>
          </cell>
          <cell r="T19">
            <v>8034</v>
          </cell>
        </row>
        <row r="20">
          <cell r="G20" t="str">
            <v>105303-CES. SAN JUAN</v>
          </cell>
          <cell r="H20">
            <v>113</v>
          </cell>
          <cell r="I20">
            <v>98</v>
          </cell>
          <cell r="J20">
            <v>122</v>
          </cell>
          <cell r="K20">
            <v>158</v>
          </cell>
          <cell r="L20">
            <v>157</v>
          </cell>
          <cell r="M20">
            <v>208</v>
          </cell>
          <cell r="N20">
            <v>162</v>
          </cell>
          <cell r="O20">
            <v>158</v>
          </cell>
          <cell r="P20">
            <v>168</v>
          </cell>
          <cell r="Q20">
            <v>168</v>
          </cell>
          <cell r="R20">
            <v>22</v>
          </cell>
          <cell r="S20">
            <v>75</v>
          </cell>
          <cell r="T20">
            <v>1609</v>
          </cell>
        </row>
        <row r="21">
          <cell r="G21" t="str">
            <v>105304-CES. SANTA CECILIA</v>
          </cell>
          <cell r="H21">
            <v>142</v>
          </cell>
          <cell r="I21">
            <v>111</v>
          </cell>
          <cell r="J21">
            <v>144</v>
          </cell>
          <cell r="K21">
            <v>122</v>
          </cell>
          <cell r="L21">
            <v>97</v>
          </cell>
          <cell r="M21">
            <v>121</v>
          </cell>
          <cell r="N21">
            <v>134</v>
          </cell>
          <cell r="O21">
            <v>130</v>
          </cell>
          <cell r="P21">
            <v>86</v>
          </cell>
          <cell r="Q21"/>
          <cell r="R21"/>
          <cell r="S21">
            <v>14</v>
          </cell>
          <cell r="T21">
            <v>1101</v>
          </cell>
        </row>
        <row r="22">
          <cell r="G22" t="str">
            <v>105305-CES. TIERRAS BLANCAS</v>
          </cell>
          <cell r="H22">
            <v>164</v>
          </cell>
          <cell r="I22">
            <v>149</v>
          </cell>
          <cell r="J22">
            <v>128</v>
          </cell>
          <cell r="K22">
            <v>99</v>
          </cell>
          <cell r="L22">
            <v>124</v>
          </cell>
          <cell r="M22">
            <v>153</v>
          </cell>
          <cell r="N22">
            <v>151</v>
          </cell>
          <cell r="O22">
            <v>130</v>
          </cell>
          <cell r="P22">
            <v>138</v>
          </cell>
          <cell r="Q22">
            <v>60</v>
          </cell>
          <cell r="R22"/>
          <cell r="S22">
            <v>125</v>
          </cell>
          <cell r="T22">
            <v>1421</v>
          </cell>
        </row>
        <row r="23">
          <cell r="G23" t="str">
            <v>105321-CES. RURAL  TONGOY</v>
          </cell>
          <cell r="H23">
            <v>18</v>
          </cell>
          <cell r="I23">
            <v>17</v>
          </cell>
          <cell r="J23">
            <v>21</v>
          </cell>
          <cell r="K23">
            <v>37</v>
          </cell>
          <cell r="L23">
            <v>33</v>
          </cell>
          <cell r="M23">
            <v>38</v>
          </cell>
          <cell r="N23">
            <v>32</v>
          </cell>
          <cell r="O23">
            <v>25</v>
          </cell>
          <cell r="P23">
            <v>13</v>
          </cell>
          <cell r="Q23">
            <v>17</v>
          </cell>
          <cell r="R23"/>
          <cell r="S23">
            <v>10</v>
          </cell>
          <cell r="T23">
            <v>261</v>
          </cell>
        </row>
        <row r="24">
          <cell r="G24" t="str">
            <v>105323-CES. DR. SERGIO AGUILAR</v>
          </cell>
          <cell r="H24">
            <v>224</v>
          </cell>
          <cell r="I24">
            <v>149</v>
          </cell>
          <cell r="J24">
            <v>180</v>
          </cell>
          <cell r="K24">
            <v>277</v>
          </cell>
          <cell r="L24">
            <v>273</v>
          </cell>
          <cell r="M24">
            <v>197</v>
          </cell>
          <cell r="N24">
            <v>171</v>
          </cell>
          <cell r="O24">
            <v>197</v>
          </cell>
          <cell r="P24">
            <v>138</v>
          </cell>
          <cell r="Q24">
            <v>111</v>
          </cell>
          <cell r="R24"/>
          <cell r="S24">
            <v>51</v>
          </cell>
          <cell r="T24">
            <v>1968</v>
          </cell>
        </row>
        <row r="25">
          <cell r="G25" t="str">
            <v>105405-P.S.R. GUANAQUEROS</v>
          </cell>
          <cell r="H25">
            <v>8</v>
          </cell>
          <cell r="I25">
            <v>0</v>
          </cell>
          <cell r="J25">
            <v>6</v>
          </cell>
          <cell r="K25">
            <v>16</v>
          </cell>
          <cell r="L25">
            <v>16</v>
          </cell>
          <cell r="M25">
            <v>22</v>
          </cell>
          <cell r="N25">
            <v>18</v>
          </cell>
          <cell r="O25">
            <v>17</v>
          </cell>
          <cell r="P25">
            <v>39</v>
          </cell>
          <cell r="Q25">
            <v>16</v>
          </cell>
          <cell r="R25"/>
          <cell r="S25">
            <v>3</v>
          </cell>
          <cell r="T25">
            <v>161</v>
          </cell>
        </row>
        <row r="26">
          <cell r="G26" t="str">
            <v>105407-P.S.R. TAMBILLOS</v>
          </cell>
          <cell r="H26"/>
          <cell r="I26"/>
          <cell r="J26"/>
          <cell r="K26"/>
          <cell r="L26"/>
          <cell r="M26"/>
          <cell r="N26">
            <v>0</v>
          </cell>
          <cell r="O26"/>
          <cell r="P26"/>
          <cell r="Q26"/>
          <cell r="R26"/>
          <cell r="S26"/>
          <cell r="T26">
            <v>0</v>
          </cell>
        </row>
        <row r="27">
          <cell r="G27" t="str">
            <v>105705-CECOF EL ALBA</v>
          </cell>
          <cell r="H27">
            <v>26</v>
          </cell>
          <cell r="I27">
            <v>11</v>
          </cell>
          <cell r="J27">
            <v>34</v>
          </cell>
          <cell r="K27">
            <v>29</v>
          </cell>
          <cell r="L27">
            <v>31</v>
          </cell>
          <cell r="M27">
            <v>27</v>
          </cell>
          <cell r="N27">
            <v>21</v>
          </cell>
          <cell r="O27">
            <v>32</v>
          </cell>
          <cell r="P27">
            <v>17</v>
          </cell>
          <cell r="Q27">
            <v>18</v>
          </cell>
          <cell r="R27"/>
          <cell r="S27">
            <v>5</v>
          </cell>
          <cell r="T27">
            <v>251</v>
          </cell>
        </row>
        <row r="28">
          <cell r="G28" t="str">
            <v>200273-CECOF PUNTA MIRA</v>
          </cell>
          <cell r="H28">
            <v>24</v>
          </cell>
          <cell r="I28">
            <v>19</v>
          </cell>
          <cell r="J28">
            <v>35</v>
          </cell>
          <cell r="K28">
            <v>31</v>
          </cell>
          <cell r="L28">
            <v>38</v>
          </cell>
          <cell r="M28">
            <v>26</v>
          </cell>
          <cell r="N28">
            <v>33</v>
          </cell>
          <cell r="O28">
            <v>20</v>
          </cell>
          <cell r="P28">
            <v>26</v>
          </cell>
          <cell r="Q28">
            <v>15</v>
          </cell>
          <cell r="R28"/>
          <cell r="S28">
            <v>2</v>
          </cell>
          <cell r="T28">
            <v>269</v>
          </cell>
        </row>
        <row r="29">
          <cell r="G29" t="str">
            <v>200494-CESFAM EL SAUCE</v>
          </cell>
          <cell r="H29">
            <v>36</v>
          </cell>
          <cell r="I29">
            <v>52</v>
          </cell>
          <cell r="J29">
            <v>69</v>
          </cell>
          <cell r="K29">
            <v>62</v>
          </cell>
          <cell r="L29">
            <v>56</v>
          </cell>
          <cell r="M29">
            <v>44</v>
          </cell>
          <cell r="N29">
            <v>61</v>
          </cell>
          <cell r="O29">
            <v>55</v>
          </cell>
          <cell r="P29">
            <v>38</v>
          </cell>
          <cell r="Q29">
            <v>33</v>
          </cell>
          <cell r="R29"/>
          <cell r="S29">
            <v>30</v>
          </cell>
          <cell r="T29">
            <v>536</v>
          </cell>
        </row>
        <row r="30">
          <cell r="G30" t="str">
            <v>200499-CESFAM PAN DE AZÚCAR</v>
          </cell>
          <cell r="H30">
            <v>48</v>
          </cell>
          <cell r="I30">
            <v>32</v>
          </cell>
          <cell r="J30">
            <v>26</v>
          </cell>
          <cell r="K30">
            <v>57</v>
          </cell>
          <cell r="L30">
            <v>49</v>
          </cell>
          <cell r="M30">
            <v>43</v>
          </cell>
          <cell r="N30">
            <v>35</v>
          </cell>
          <cell r="O30">
            <v>37</v>
          </cell>
          <cell r="P30">
            <v>39</v>
          </cell>
          <cell r="Q30">
            <v>20</v>
          </cell>
          <cell r="R30">
            <v>1</v>
          </cell>
          <cell r="S30">
            <v>59</v>
          </cell>
          <cell r="T30">
            <v>446</v>
          </cell>
        </row>
        <row r="31">
          <cell r="G31" t="str">
            <v>200607-CESFAM LILA CORTES</v>
          </cell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>
            <v>11</v>
          </cell>
          <cell r="T31">
            <v>11</v>
          </cell>
        </row>
        <row r="32">
          <cell r="G32" t="str">
            <v>04103-ANDACOLLO</v>
          </cell>
          <cell r="H32">
            <v>13</v>
          </cell>
          <cell r="I32">
            <v>15</v>
          </cell>
          <cell r="J32">
            <v>17</v>
          </cell>
          <cell r="K32">
            <v>19</v>
          </cell>
          <cell r="L32">
            <v>8</v>
          </cell>
          <cell r="M32">
            <v>6</v>
          </cell>
          <cell r="N32">
            <v>18</v>
          </cell>
          <cell r="O32">
            <v>15</v>
          </cell>
          <cell r="P32">
            <v>60</v>
          </cell>
          <cell r="Q32">
            <v>45</v>
          </cell>
          <cell r="R32">
            <v>108</v>
          </cell>
          <cell r="S32">
            <v>70</v>
          </cell>
          <cell r="T32">
            <v>394</v>
          </cell>
        </row>
        <row r="33">
          <cell r="G33" t="str">
            <v>105106-HOSPITAL ANDACOLLO</v>
          </cell>
          <cell r="H33">
            <v>13</v>
          </cell>
          <cell r="I33">
            <v>15</v>
          </cell>
          <cell r="J33">
            <v>17</v>
          </cell>
          <cell r="K33">
            <v>19</v>
          </cell>
          <cell r="L33">
            <v>8</v>
          </cell>
          <cell r="M33">
            <v>6</v>
          </cell>
          <cell r="N33">
            <v>18</v>
          </cell>
          <cell r="O33">
            <v>15</v>
          </cell>
          <cell r="P33">
            <v>60</v>
          </cell>
          <cell r="Q33">
            <v>45</v>
          </cell>
          <cell r="R33">
            <v>108</v>
          </cell>
          <cell r="S33">
            <v>70</v>
          </cell>
          <cell r="T33">
            <v>394</v>
          </cell>
        </row>
        <row r="34">
          <cell r="G34" t="str">
            <v>04104-LA HIGUERA</v>
          </cell>
          <cell r="H34">
            <v>7</v>
          </cell>
          <cell r="I34">
            <v>11</v>
          </cell>
          <cell r="J34">
            <v>17</v>
          </cell>
          <cell r="K34">
            <v>38</v>
          </cell>
          <cell r="L34">
            <v>36</v>
          </cell>
          <cell r="M34">
            <v>21</v>
          </cell>
          <cell r="N34">
            <v>15</v>
          </cell>
          <cell r="O34">
            <v>47</v>
          </cell>
          <cell r="P34">
            <v>18</v>
          </cell>
          <cell r="Q34">
            <v>3</v>
          </cell>
          <cell r="R34">
            <v>1</v>
          </cell>
          <cell r="S34">
            <v>2</v>
          </cell>
          <cell r="T34">
            <v>216</v>
          </cell>
        </row>
        <row r="35">
          <cell r="G35" t="str">
            <v>105314-CES. LA HIGUERA</v>
          </cell>
          <cell r="H35">
            <v>7</v>
          </cell>
          <cell r="I35">
            <v>11</v>
          </cell>
          <cell r="J35">
            <v>4</v>
          </cell>
          <cell r="K35">
            <v>6</v>
          </cell>
          <cell r="L35">
            <v>2</v>
          </cell>
          <cell r="M35">
            <v>5</v>
          </cell>
          <cell r="N35">
            <v>11</v>
          </cell>
          <cell r="O35">
            <v>23</v>
          </cell>
          <cell r="P35">
            <v>3</v>
          </cell>
          <cell r="Q35">
            <v>2</v>
          </cell>
          <cell r="R35">
            <v>1</v>
          </cell>
          <cell r="S35"/>
          <cell r="T35">
            <v>75</v>
          </cell>
        </row>
        <row r="36">
          <cell r="G36" t="str">
            <v xml:space="preserve">105500-P.S.R. CALETA HORNOS        </v>
          </cell>
          <cell r="H36"/>
          <cell r="I36"/>
          <cell r="J36">
            <v>4</v>
          </cell>
          <cell r="K36">
            <v>15</v>
          </cell>
          <cell r="L36">
            <v>13</v>
          </cell>
          <cell r="M36">
            <v>4</v>
          </cell>
          <cell r="N36">
            <v>2</v>
          </cell>
          <cell r="O36">
            <v>21</v>
          </cell>
          <cell r="P36">
            <v>7</v>
          </cell>
          <cell r="Q36"/>
          <cell r="R36"/>
          <cell r="S36">
            <v>1</v>
          </cell>
          <cell r="T36">
            <v>67</v>
          </cell>
        </row>
        <row r="37">
          <cell r="G37" t="str">
            <v>105505-P.S.R. LOS CHOROS</v>
          </cell>
          <cell r="H37"/>
          <cell r="I37"/>
          <cell r="J37">
            <v>5</v>
          </cell>
          <cell r="K37">
            <v>15</v>
          </cell>
          <cell r="L37">
            <v>14</v>
          </cell>
          <cell r="M37">
            <v>3</v>
          </cell>
          <cell r="N37">
            <v>1</v>
          </cell>
          <cell r="O37">
            <v>3</v>
          </cell>
          <cell r="P37">
            <v>0</v>
          </cell>
          <cell r="Q37"/>
          <cell r="R37"/>
          <cell r="S37">
            <v>0</v>
          </cell>
          <cell r="T37">
            <v>41</v>
          </cell>
        </row>
        <row r="38">
          <cell r="G38" t="str">
            <v>105506-P.S.R. EL TRAPICHE</v>
          </cell>
          <cell r="H38"/>
          <cell r="I38"/>
          <cell r="J38">
            <v>4</v>
          </cell>
          <cell r="K38">
            <v>2</v>
          </cell>
          <cell r="L38">
            <v>7</v>
          </cell>
          <cell r="M38">
            <v>9</v>
          </cell>
          <cell r="N38">
            <v>1</v>
          </cell>
          <cell r="O38"/>
          <cell r="P38">
            <v>8</v>
          </cell>
          <cell r="Q38">
            <v>1</v>
          </cell>
          <cell r="R38"/>
          <cell r="S38">
            <v>1</v>
          </cell>
          <cell r="T38">
            <v>33</v>
          </cell>
        </row>
        <row r="39">
          <cell r="G39" t="str">
            <v>04105-PAIHUANO</v>
          </cell>
          <cell r="H39">
            <v>11</v>
          </cell>
          <cell r="I39">
            <v>11</v>
          </cell>
          <cell r="J39">
            <v>4</v>
          </cell>
          <cell r="K39">
            <v>12</v>
          </cell>
          <cell r="L39">
            <v>33</v>
          </cell>
          <cell r="M39">
            <v>41</v>
          </cell>
          <cell r="N39">
            <v>16</v>
          </cell>
          <cell r="O39">
            <v>41</v>
          </cell>
          <cell r="P39">
            <v>13</v>
          </cell>
          <cell r="Q39">
            <v>19</v>
          </cell>
          <cell r="R39">
            <v>0</v>
          </cell>
          <cell r="S39">
            <v>9</v>
          </cell>
          <cell r="T39">
            <v>210</v>
          </cell>
        </row>
        <row r="40">
          <cell r="G40" t="str">
            <v>105306-CES. PAIHUANO</v>
          </cell>
          <cell r="H40">
            <v>6</v>
          </cell>
          <cell r="I40">
            <v>8</v>
          </cell>
          <cell r="J40">
            <v>2</v>
          </cell>
          <cell r="K40">
            <v>1</v>
          </cell>
          <cell r="L40">
            <v>6</v>
          </cell>
          <cell r="M40">
            <v>16</v>
          </cell>
          <cell r="N40">
            <v>9</v>
          </cell>
          <cell r="O40">
            <v>27</v>
          </cell>
          <cell r="P40">
            <v>9</v>
          </cell>
          <cell r="Q40">
            <v>3</v>
          </cell>
          <cell r="R40">
            <v>0</v>
          </cell>
          <cell r="S40">
            <v>3</v>
          </cell>
          <cell r="T40">
            <v>90</v>
          </cell>
        </row>
        <row r="41">
          <cell r="G41" t="str">
            <v>105475-P.S.R. HORCON</v>
          </cell>
          <cell r="H41">
            <v>5</v>
          </cell>
          <cell r="I41">
            <v>2</v>
          </cell>
          <cell r="J41"/>
          <cell r="K41">
            <v>7</v>
          </cell>
          <cell r="L41">
            <v>10</v>
          </cell>
          <cell r="M41">
            <v>10</v>
          </cell>
          <cell r="N41">
            <v>3</v>
          </cell>
          <cell r="O41">
            <v>5</v>
          </cell>
          <cell r="P41">
            <v>3</v>
          </cell>
          <cell r="Q41">
            <v>5</v>
          </cell>
          <cell r="R41"/>
          <cell r="S41">
            <v>2</v>
          </cell>
          <cell r="T41">
            <v>52</v>
          </cell>
        </row>
        <row r="42">
          <cell r="G42" t="str">
            <v>105476-P.S.R. MONTE GRANDE</v>
          </cell>
          <cell r="H42"/>
          <cell r="I42">
            <v>1</v>
          </cell>
          <cell r="J42">
            <v>2</v>
          </cell>
          <cell r="K42"/>
          <cell r="L42">
            <v>1</v>
          </cell>
          <cell r="M42">
            <v>4</v>
          </cell>
          <cell r="N42"/>
          <cell r="O42">
            <v>3</v>
          </cell>
          <cell r="P42">
            <v>1</v>
          </cell>
          <cell r="Q42">
            <v>2</v>
          </cell>
          <cell r="R42"/>
          <cell r="S42"/>
          <cell r="T42">
            <v>14</v>
          </cell>
        </row>
        <row r="43">
          <cell r="G43" t="str">
            <v>105477-P.S.R. PISCO ELQUI</v>
          </cell>
          <cell r="H43"/>
          <cell r="I43"/>
          <cell r="J43"/>
          <cell r="K43">
            <v>4</v>
          </cell>
          <cell r="L43">
            <v>16</v>
          </cell>
          <cell r="M43">
            <v>11</v>
          </cell>
          <cell r="N43">
            <v>4</v>
          </cell>
          <cell r="O43">
            <v>6</v>
          </cell>
          <cell r="P43"/>
          <cell r="Q43">
            <v>9</v>
          </cell>
          <cell r="R43"/>
          <cell r="S43">
            <v>4</v>
          </cell>
          <cell r="T43">
            <v>54</v>
          </cell>
        </row>
        <row r="44">
          <cell r="G44" t="str">
            <v>04106-VICUÑA</v>
          </cell>
          <cell r="H44">
            <v>84</v>
          </cell>
          <cell r="I44">
            <v>108</v>
          </cell>
          <cell r="J44">
            <v>108</v>
          </cell>
          <cell r="K44">
            <v>144</v>
          </cell>
          <cell r="L44">
            <v>132</v>
          </cell>
          <cell r="M44">
            <v>87</v>
          </cell>
          <cell r="N44">
            <v>101</v>
          </cell>
          <cell r="O44">
            <v>104</v>
          </cell>
          <cell r="P44">
            <v>52</v>
          </cell>
          <cell r="Q44">
            <v>34</v>
          </cell>
          <cell r="R44">
            <v>52</v>
          </cell>
          <cell r="S44">
            <v>77</v>
          </cell>
          <cell r="T44">
            <v>1083</v>
          </cell>
        </row>
        <row r="45">
          <cell r="G45" t="str">
            <v>105107-HOSPITAL VICUÑA</v>
          </cell>
          <cell r="H45">
            <v>40</v>
          </cell>
          <cell r="I45">
            <v>49</v>
          </cell>
          <cell r="J45">
            <v>30</v>
          </cell>
          <cell r="K45">
            <v>29</v>
          </cell>
          <cell r="L45">
            <v>44</v>
          </cell>
          <cell r="M45">
            <v>42</v>
          </cell>
          <cell r="N45">
            <v>51</v>
          </cell>
          <cell r="O45">
            <v>33</v>
          </cell>
          <cell r="P45">
            <v>33</v>
          </cell>
          <cell r="Q45">
            <v>18</v>
          </cell>
          <cell r="R45">
            <v>52</v>
          </cell>
          <cell r="S45">
            <v>56</v>
          </cell>
          <cell r="T45">
            <v>477</v>
          </cell>
        </row>
        <row r="46">
          <cell r="G46" t="str">
            <v>105467-P.S.R. DIAGUITAS</v>
          </cell>
          <cell r="H46">
            <v>2</v>
          </cell>
          <cell r="I46">
            <v>6</v>
          </cell>
          <cell r="J46">
            <v>14</v>
          </cell>
          <cell r="K46">
            <v>44</v>
          </cell>
          <cell r="L46">
            <v>28</v>
          </cell>
          <cell r="M46">
            <v>12</v>
          </cell>
          <cell r="N46">
            <v>10</v>
          </cell>
          <cell r="O46">
            <v>18</v>
          </cell>
          <cell r="P46"/>
          <cell r="Q46"/>
          <cell r="R46"/>
          <cell r="S46">
            <v>7</v>
          </cell>
          <cell r="T46">
            <v>141</v>
          </cell>
        </row>
        <row r="47">
          <cell r="G47" t="str">
            <v>105469-P.S.R. EL TAMBO</v>
          </cell>
          <cell r="H47">
            <v>12</v>
          </cell>
          <cell r="I47">
            <v>17</v>
          </cell>
          <cell r="J47">
            <v>24</v>
          </cell>
          <cell r="K47">
            <v>35</v>
          </cell>
          <cell r="L47">
            <v>36</v>
          </cell>
          <cell r="M47">
            <v>15</v>
          </cell>
          <cell r="N47">
            <v>15</v>
          </cell>
          <cell r="O47">
            <v>15</v>
          </cell>
          <cell r="P47">
            <v>0</v>
          </cell>
          <cell r="Q47">
            <v>7</v>
          </cell>
          <cell r="R47">
            <v>0</v>
          </cell>
          <cell r="S47">
            <v>13</v>
          </cell>
          <cell r="T47">
            <v>189</v>
          </cell>
        </row>
        <row r="48">
          <cell r="G48" t="str">
            <v>105473-P.S.R. TALCUNA</v>
          </cell>
          <cell r="H48">
            <v>11</v>
          </cell>
          <cell r="I48">
            <v>11</v>
          </cell>
          <cell r="J48">
            <v>29</v>
          </cell>
          <cell r="K48">
            <v>29</v>
          </cell>
          <cell r="L48">
            <v>20</v>
          </cell>
          <cell r="M48">
            <v>13</v>
          </cell>
          <cell r="N48">
            <v>20</v>
          </cell>
          <cell r="O48">
            <v>26</v>
          </cell>
          <cell r="P48">
            <v>8</v>
          </cell>
          <cell r="Q48">
            <v>6</v>
          </cell>
          <cell r="R48"/>
          <cell r="S48">
            <v>0</v>
          </cell>
          <cell r="T48">
            <v>173</v>
          </cell>
        </row>
        <row r="49">
          <cell r="G49" t="str">
            <v>200538-CESFAM SAN ISIDRO CALINGASTA</v>
          </cell>
          <cell r="H49">
            <v>19</v>
          </cell>
          <cell r="I49">
            <v>25</v>
          </cell>
          <cell r="J49">
            <v>11</v>
          </cell>
          <cell r="K49">
            <v>7</v>
          </cell>
          <cell r="L49">
            <v>4</v>
          </cell>
          <cell r="M49">
            <v>5</v>
          </cell>
          <cell r="N49">
            <v>5</v>
          </cell>
          <cell r="O49">
            <v>12</v>
          </cell>
          <cell r="P49">
            <v>11</v>
          </cell>
          <cell r="Q49">
            <v>3</v>
          </cell>
          <cell r="R49"/>
          <cell r="S49">
            <v>1</v>
          </cell>
          <cell r="T49">
            <v>103</v>
          </cell>
        </row>
        <row r="50">
          <cell r="G50" t="str">
            <v>04201-ILLAPEL</v>
          </cell>
          <cell r="H50">
            <v>107</v>
          </cell>
          <cell r="I50">
            <v>186</v>
          </cell>
          <cell r="J50">
            <v>111</v>
          </cell>
          <cell r="K50">
            <v>181</v>
          </cell>
          <cell r="L50">
            <v>162</v>
          </cell>
          <cell r="M50">
            <v>211</v>
          </cell>
          <cell r="N50">
            <v>160</v>
          </cell>
          <cell r="O50">
            <v>123</v>
          </cell>
          <cell r="P50">
            <v>160</v>
          </cell>
          <cell r="Q50">
            <v>141</v>
          </cell>
          <cell r="R50">
            <v>162</v>
          </cell>
          <cell r="S50">
            <v>85</v>
          </cell>
          <cell r="T50">
            <v>1789</v>
          </cell>
        </row>
        <row r="51">
          <cell r="G51" t="str">
            <v>105326-CESFAM SAN RAFAEL</v>
          </cell>
          <cell r="H51">
            <v>35</v>
          </cell>
          <cell r="I51">
            <v>40</v>
          </cell>
          <cell r="J51">
            <v>9</v>
          </cell>
          <cell r="K51">
            <v>33</v>
          </cell>
          <cell r="L51">
            <v>30</v>
          </cell>
          <cell r="M51">
            <v>37</v>
          </cell>
          <cell r="N51">
            <v>35</v>
          </cell>
          <cell r="O51">
            <v>37</v>
          </cell>
          <cell r="P51">
            <v>30</v>
          </cell>
          <cell r="Q51">
            <v>39</v>
          </cell>
          <cell r="R51">
            <v>22</v>
          </cell>
          <cell r="S51">
            <v>30</v>
          </cell>
          <cell r="T51">
            <v>377</v>
          </cell>
        </row>
        <row r="52">
          <cell r="G52" t="str">
            <v xml:space="preserve">105443-P.S.R. CARCAMO                   </v>
          </cell>
          <cell r="H52">
            <v>1</v>
          </cell>
          <cell r="I52"/>
          <cell r="J52"/>
          <cell r="K52">
            <v>6</v>
          </cell>
          <cell r="L52">
            <v>9</v>
          </cell>
          <cell r="M52"/>
          <cell r="N52">
            <v>3</v>
          </cell>
          <cell r="O52">
            <v>2</v>
          </cell>
          <cell r="P52">
            <v>2</v>
          </cell>
          <cell r="Q52">
            <v>1</v>
          </cell>
          <cell r="R52">
            <v>4</v>
          </cell>
          <cell r="S52">
            <v>5</v>
          </cell>
          <cell r="T52">
            <v>33</v>
          </cell>
        </row>
        <row r="53">
          <cell r="G53" t="str">
            <v>105444-P.S.R. HUINTIL</v>
          </cell>
          <cell r="H53">
            <v>2</v>
          </cell>
          <cell r="I53"/>
          <cell r="J53"/>
          <cell r="K53"/>
          <cell r="L53">
            <v>8</v>
          </cell>
          <cell r="M53">
            <v>9</v>
          </cell>
          <cell r="N53"/>
          <cell r="O53"/>
          <cell r="P53">
            <v>14</v>
          </cell>
          <cell r="Q53">
            <v>2</v>
          </cell>
          <cell r="R53">
            <v>3</v>
          </cell>
          <cell r="S53">
            <v>1</v>
          </cell>
          <cell r="T53">
            <v>39</v>
          </cell>
        </row>
        <row r="54">
          <cell r="G54" t="str">
            <v>105445-P.S.R. LIMAHUIDA</v>
          </cell>
          <cell r="H54"/>
          <cell r="I54"/>
          <cell r="J54"/>
          <cell r="K54">
            <v>8</v>
          </cell>
          <cell r="L54">
            <v>4</v>
          </cell>
          <cell r="M54">
            <v>1</v>
          </cell>
          <cell r="N54">
            <v>2</v>
          </cell>
          <cell r="O54">
            <v>1</v>
          </cell>
          <cell r="P54"/>
          <cell r="Q54">
            <v>3</v>
          </cell>
          <cell r="R54">
            <v>3</v>
          </cell>
          <cell r="S54">
            <v>2</v>
          </cell>
          <cell r="T54">
            <v>24</v>
          </cell>
        </row>
        <row r="55">
          <cell r="G55" t="str">
            <v>105446-P.S.R. MATANCILLA</v>
          </cell>
          <cell r="H55"/>
          <cell r="I55"/>
          <cell r="J55"/>
          <cell r="K55"/>
          <cell r="L55">
            <v>4</v>
          </cell>
          <cell r="M55"/>
          <cell r="N55"/>
          <cell r="O55"/>
          <cell r="P55"/>
          <cell r="Q55"/>
          <cell r="R55"/>
          <cell r="S55"/>
          <cell r="T55">
            <v>4</v>
          </cell>
        </row>
        <row r="56">
          <cell r="G56" t="str">
            <v>105447-P.S.R. PERALILLO</v>
          </cell>
          <cell r="H56">
            <v>2</v>
          </cell>
          <cell r="I56">
            <v>6</v>
          </cell>
          <cell r="J56"/>
          <cell r="K56">
            <v>6</v>
          </cell>
          <cell r="L56">
            <v>10</v>
          </cell>
          <cell r="M56">
            <v>2</v>
          </cell>
          <cell r="N56">
            <v>4</v>
          </cell>
          <cell r="O56">
            <v>3</v>
          </cell>
          <cell r="P56">
            <v>5</v>
          </cell>
          <cell r="Q56">
            <v>4</v>
          </cell>
          <cell r="R56">
            <v>1</v>
          </cell>
          <cell r="S56"/>
          <cell r="T56">
            <v>43</v>
          </cell>
        </row>
        <row r="57">
          <cell r="G57" t="str">
            <v>105448-P.S.R. SANTA VIRGINIA</v>
          </cell>
          <cell r="H57"/>
          <cell r="I57">
            <v>3</v>
          </cell>
          <cell r="J57"/>
          <cell r="K57">
            <v>2</v>
          </cell>
          <cell r="L57"/>
          <cell r="M57">
            <v>1</v>
          </cell>
          <cell r="N57">
            <v>3</v>
          </cell>
          <cell r="O57">
            <v>6</v>
          </cell>
          <cell r="P57">
            <v>3</v>
          </cell>
          <cell r="Q57">
            <v>4</v>
          </cell>
          <cell r="R57">
            <v>1</v>
          </cell>
          <cell r="S57">
            <v>1</v>
          </cell>
          <cell r="T57">
            <v>24</v>
          </cell>
        </row>
        <row r="58">
          <cell r="G58" t="str">
            <v>105449-P.S.R. TUNGA NORTE</v>
          </cell>
          <cell r="H58"/>
          <cell r="I58"/>
          <cell r="J58"/>
          <cell r="K58"/>
          <cell r="L58"/>
          <cell r="M58">
            <v>3</v>
          </cell>
          <cell r="N58"/>
          <cell r="O58"/>
          <cell r="P58"/>
          <cell r="Q58"/>
          <cell r="R58"/>
          <cell r="S58"/>
          <cell r="T58">
            <v>3</v>
          </cell>
        </row>
        <row r="59">
          <cell r="G59" t="str">
            <v>105485-P.S.R. PLAN DE HORNOS</v>
          </cell>
          <cell r="H59">
            <v>2</v>
          </cell>
          <cell r="I59"/>
          <cell r="J59">
            <v>1</v>
          </cell>
          <cell r="K59">
            <v>1</v>
          </cell>
          <cell r="L59">
            <v>0</v>
          </cell>
          <cell r="M59"/>
          <cell r="N59">
            <v>3</v>
          </cell>
          <cell r="O59"/>
          <cell r="P59"/>
          <cell r="Q59"/>
          <cell r="R59"/>
          <cell r="S59">
            <v>1</v>
          </cell>
          <cell r="T59">
            <v>8</v>
          </cell>
        </row>
        <row r="60">
          <cell r="G60" t="str">
            <v>105486-P.S.R. TUNGA SUR</v>
          </cell>
          <cell r="H60"/>
          <cell r="I60"/>
          <cell r="J60"/>
          <cell r="K60"/>
          <cell r="L60">
            <v>3</v>
          </cell>
          <cell r="M60"/>
          <cell r="N60">
            <v>2</v>
          </cell>
          <cell r="O60"/>
          <cell r="P60"/>
          <cell r="Q60"/>
          <cell r="R60"/>
          <cell r="S60">
            <v>1</v>
          </cell>
          <cell r="T60">
            <v>6</v>
          </cell>
        </row>
        <row r="61">
          <cell r="G61" t="str">
            <v>105487-P.S.R. CAÑAS UNO</v>
          </cell>
          <cell r="H61">
            <v>4</v>
          </cell>
          <cell r="I61">
            <v>19</v>
          </cell>
          <cell r="J61">
            <v>13</v>
          </cell>
          <cell r="K61">
            <v>9</v>
          </cell>
          <cell r="L61">
            <v>7</v>
          </cell>
          <cell r="M61">
            <v>14</v>
          </cell>
          <cell r="N61">
            <v>3</v>
          </cell>
          <cell r="O61">
            <v>14</v>
          </cell>
          <cell r="P61">
            <v>8</v>
          </cell>
          <cell r="Q61">
            <v>7</v>
          </cell>
          <cell r="R61">
            <v>8</v>
          </cell>
          <cell r="S61">
            <v>7</v>
          </cell>
          <cell r="T61">
            <v>113</v>
          </cell>
        </row>
        <row r="62">
          <cell r="G62" t="str">
            <v>105496-P.S.R. PINTACURA SUR</v>
          </cell>
          <cell r="H62">
            <v>3</v>
          </cell>
          <cell r="I62"/>
          <cell r="J62"/>
          <cell r="K62"/>
          <cell r="L62">
            <v>3</v>
          </cell>
          <cell r="M62"/>
          <cell r="N62">
            <v>1</v>
          </cell>
          <cell r="O62">
            <v>0</v>
          </cell>
          <cell r="P62"/>
          <cell r="Q62">
            <v>1</v>
          </cell>
          <cell r="R62">
            <v>0</v>
          </cell>
          <cell r="S62"/>
          <cell r="T62">
            <v>8</v>
          </cell>
        </row>
        <row r="63">
          <cell r="G63" t="str">
            <v>105504-P.S.R. SOCAVON</v>
          </cell>
          <cell r="H63"/>
          <cell r="I63"/>
          <cell r="J63">
            <v>1</v>
          </cell>
          <cell r="K63">
            <v>2</v>
          </cell>
          <cell r="L63">
            <v>1</v>
          </cell>
          <cell r="M63">
            <v>4</v>
          </cell>
          <cell r="N63"/>
          <cell r="O63">
            <v>1</v>
          </cell>
          <cell r="P63"/>
          <cell r="Q63">
            <v>0</v>
          </cell>
          <cell r="R63"/>
          <cell r="S63">
            <v>1</v>
          </cell>
          <cell r="T63">
            <v>10</v>
          </cell>
        </row>
        <row r="64">
          <cell r="G64" t="str">
            <v>200366-CESFAM URBANO II</v>
          </cell>
          <cell r="H64">
            <v>58</v>
          </cell>
          <cell r="I64">
            <v>118</v>
          </cell>
          <cell r="J64">
            <v>87</v>
          </cell>
          <cell r="K64">
            <v>114</v>
          </cell>
          <cell r="L64">
            <v>83</v>
          </cell>
          <cell r="M64">
            <v>140</v>
          </cell>
          <cell r="N64">
            <v>104</v>
          </cell>
          <cell r="O64">
            <v>59</v>
          </cell>
          <cell r="P64">
            <v>98</v>
          </cell>
          <cell r="Q64">
            <v>80</v>
          </cell>
          <cell r="R64">
            <v>120</v>
          </cell>
          <cell r="S64">
            <v>36</v>
          </cell>
          <cell r="T64">
            <v>1097</v>
          </cell>
        </row>
        <row r="65">
          <cell r="G65" t="str">
            <v>04202-CANELA</v>
          </cell>
          <cell r="H65">
            <v>65</v>
          </cell>
          <cell r="I65">
            <v>61</v>
          </cell>
          <cell r="J65">
            <v>46</v>
          </cell>
          <cell r="K65">
            <v>71</v>
          </cell>
          <cell r="L65">
            <v>83</v>
          </cell>
          <cell r="M65">
            <v>61</v>
          </cell>
          <cell r="N65">
            <v>40</v>
          </cell>
          <cell r="O65">
            <v>19</v>
          </cell>
          <cell r="P65">
            <v>5</v>
          </cell>
          <cell r="Q65">
            <v>45</v>
          </cell>
          <cell r="R65">
            <v>60</v>
          </cell>
          <cell r="S65">
            <v>36</v>
          </cell>
          <cell r="T65">
            <v>592</v>
          </cell>
        </row>
        <row r="66">
          <cell r="G66" t="str">
            <v>105309-CES. RURAL CANELA</v>
          </cell>
          <cell r="H66">
            <v>38</v>
          </cell>
          <cell r="I66">
            <v>55</v>
          </cell>
          <cell r="J66">
            <v>38</v>
          </cell>
          <cell r="K66">
            <v>44</v>
          </cell>
          <cell r="L66">
            <v>45</v>
          </cell>
          <cell r="M66">
            <v>43</v>
          </cell>
          <cell r="N66">
            <v>37</v>
          </cell>
          <cell r="O66">
            <v>19</v>
          </cell>
          <cell r="P66">
            <v>5</v>
          </cell>
          <cell r="Q66">
            <v>24</v>
          </cell>
          <cell r="R66">
            <v>39</v>
          </cell>
          <cell r="S66">
            <v>32</v>
          </cell>
          <cell r="T66">
            <v>419</v>
          </cell>
        </row>
        <row r="67">
          <cell r="G67" t="str">
            <v xml:space="preserve">105450-P.S.R. MINCHA NORTE            </v>
          </cell>
          <cell r="H67">
            <v>7</v>
          </cell>
          <cell r="I67">
            <v>3</v>
          </cell>
          <cell r="J67">
            <v>6</v>
          </cell>
          <cell r="K67">
            <v>13</v>
          </cell>
          <cell r="L67">
            <v>1</v>
          </cell>
          <cell r="M67"/>
          <cell r="N67"/>
          <cell r="O67"/>
          <cell r="P67"/>
          <cell r="Q67">
            <v>4</v>
          </cell>
          <cell r="R67">
            <v>5</v>
          </cell>
          <cell r="S67">
            <v>4</v>
          </cell>
          <cell r="T67">
            <v>43</v>
          </cell>
        </row>
        <row r="68">
          <cell r="G68" t="str">
            <v>105451-P.S.R. AGUA FRIA</v>
          </cell>
          <cell r="H68"/>
          <cell r="I68"/>
          <cell r="J68">
            <v>1</v>
          </cell>
          <cell r="K68"/>
          <cell r="L68">
            <v>5</v>
          </cell>
          <cell r="M68">
            <v>4</v>
          </cell>
          <cell r="N68">
            <v>2</v>
          </cell>
          <cell r="O68"/>
          <cell r="P68"/>
          <cell r="Q68"/>
          <cell r="R68"/>
          <cell r="S68"/>
          <cell r="T68">
            <v>12</v>
          </cell>
        </row>
        <row r="69">
          <cell r="G69" t="str">
            <v>105482-P.S.R. CANELA ALTA</v>
          </cell>
          <cell r="H69">
            <v>6</v>
          </cell>
          <cell r="I69"/>
          <cell r="J69"/>
          <cell r="K69">
            <v>5</v>
          </cell>
          <cell r="L69">
            <v>22</v>
          </cell>
          <cell r="M69">
            <v>13</v>
          </cell>
          <cell r="N69">
            <v>0</v>
          </cell>
          <cell r="O69"/>
          <cell r="P69"/>
          <cell r="Q69">
            <v>12</v>
          </cell>
          <cell r="R69">
            <v>6</v>
          </cell>
          <cell r="S69"/>
          <cell r="T69">
            <v>64</v>
          </cell>
        </row>
        <row r="70">
          <cell r="G70" t="str">
            <v>105483-P.S.R. LOS RULOS</v>
          </cell>
          <cell r="H70"/>
          <cell r="I70">
            <v>1</v>
          </cell>
          <cell r="J70">
            <v>1</v>
          </cell>
          <cell r="K70">
            <v>4</v>
          </cell>
          <cell r="L70">
            <v>6</v>
          </cell>
          <cell r="M70"/>
          <cell r="N70"/>
          <cell r="O70"/>
          <cell r="P70"/>
          <cell r="Q70">
            <v>5</v>
          </cell>
          <cell r="R70">
            <v>4</v>
          </cell>
          <cell r="S70"/>
          <cell r="T70">
            <v>21</v>
          </cell>
        </row>
        <row r="71">
          <cell r="G71" t="str">
            <v>105484-P.S.R. HUENTELAUQUEN</v>
          </cell>
          <cell r="H71">
            <v>14</v>
          </cell>
          <cell r="I71">
            <v>2</v>
          </cell>
          <cell r="J71"/>
          <cell r="K71">
            <v>5</v>
          </cell>
          <cell r="L71">
            <v>4</v>
          </cell>
          <cell r="M71">
            <v>1</v>
          </cell>
          <cell r="N71">
            <v>1</v>
          </cell>
          <cell r="O71"/>
          <cell r="P71"/>
          <cell r="Q71"/>
          <cell r="R71">
            <v>6</v>
          </cell>
          <cell r="S71"/>
          <cell r="T71">
            <v>33</v>
          </cell>
        </row>
        <row r="72">
          <cell r="G72" t="str">
            <v>04203-LOS VILOS</v>
          </cell>
          <cell r="H72">
            <v>38</v>
          </cell>
          <cell r="I72">
            <v>29</v>
          </cell>
          <cell r="J72">
            <v>62</v>
          </cell>
          <cell r="K72">
            <v>72</v>
          </cell>
          <cell r="L72">
            <v>58</v>
          </cell>
          <cell r="M72">
            <v>93</v>
          </cell>
          <cell r="N72">
            <v>74</v>
          </cell>
          <cell r="O72">
            <v>104</v>
          </cell>
          <cell r="P72">
            <v>78</v>
          </cell>
          <cell r="Q72">
            <v>76</v>
          </cell>
          <cell r="R72">
            <v>50</v>
          </cell>
          <cell r="S72">
            <v>112</v>
          </cell>
          <cell r="T72">
            <v>846</v>
          </cell>
        </row>
        <row r="73">
          <cell r="G73" t="str">
            <v>105108-HOSPITAL LOS VILOS</v>
          </cell>
          <cell r="H73">
            <v>28</v>
          </cell>
          <cell r="I73">
            <v>26</v>
          </cell>
          <cell r="J73">
            <v>24</v>
          </cell>
          <cell r="K73">
            <v>48</v>
          </cell>
          <cell r="L73">
            <v>16</v>
          </cell>
          <cell r="M73">
            <v>41</v>
          </cell>
          <cell r="N73">
            <v>47</v>
          </cell>
          <cell r="O73">
            <v>63</v>
          </cell>
          <cell r="P73">
            <v>30</v>
          </cell>
          <cell r="Q73">
            <v>45</v>
          </cell>
          <cell r="R73">
            <v>21</v>
          </cell>
          <cell r="S73">
            <v>85</v>
          </cell>
          <cell r="T73">
            <v>474</v>
          </cell>
        </row>
        <row r="74">
          <cell r="G74" t="str">
            <v xml:space="preserve">105478-P.S.R. CAIMANES                   </v>
          </cell>
          <cell r="H74">
            <v>0</v>
          </cell>
          <cell r="I74"/>
          <cell r="J74">
            <v>3</v>
          </cell>
          <cell r="K74">
            <v>4</v>
          </cell>
          <cell r="L74">
            <v>6</v>
          </cell>
          <cell r="M74">
            <v>7</v>
          </cell>
          <cell r="N74">
            <v>5</v>
          </cell>
          <cell r="O74">
            <v>3</v>
          </cell>
          <cell r="P74">
            <v>5</v>
          </cell>
          <cell r="Q74">
            <v>8</v>
          </cell>
          <cell r="R74">
            <v>1</v>
          </cell>
          <cell r="S74">
            <v>1</v>
          </cell>
          <cell r="T74">
            <v>43</v>
          </cell>
        </row>
        <row r="75">
          <cell r="G75" t="str">
            <v>105479-P.S.R. GUANGUALI</v>
          </cell>
          <cell r="H75"/>
          <cell r="I75">
            <v>1</v>
          </cell>
          <cell r="J75">
            <v>3</v>
          </cell>
          <cell r="K75"/>
          <cell r="L75">
            <v>3</v>
          </cell>
          <cell r="M75">
            <v>5</v>
          </cell>
          <cell r="N75">
            <v>1</v>
          </cell>
          <cell r="O75">
            <v>3</v>
          </cell>
          <cell r="P75">
            <v>2</v>
          </cell>
          <cell r="Q75">
            <v>0</v>
          </cell>
          <cell r="R75">
            <v>3</v>
          </cell>
          <cell r="S75">
            <v>6</v>
          </cell>
          <cell r="T75">
            <v>27</v>
          </cell>
        </row>
        <row r="76">
          <cell r="G76" t="str">
            <v>105480-P.S.R. QUILIMARI</v>
          </cell>
          <cell r="H76">
            <v>10</v>
          </cell>
          <cell r="I76">
            <v>2</v>
          </cell>
          <cell r="J76">
            <v>28</v>
          </cell>
          <cell r="K76">
            <v>17</v>
          </cell>
          <cell r="L76">
            <v>26</v>
          </cell>
          <cell r="M76">
            <v>40</v>
          </cell>
          <cell r="N76">
            <v>11</v>
          </cell>
          <cell r="O76">
            <v>33</v>
          </cell>
          <cell r="P76">
            <v>32</v>
          </cell>
          <cell r="Q76">
            <v>14</v>
          </cell>
          <cell r="R76">
            <v>25</v>
          </cell>
          <cell r="S76">
            <v>19</v>
          </cell>
          <cell r="T76">
            <v>257</v>
          </cell>
        </row>
        <row r="77">
          <cell r="G77" t="str">
            <v>105481-P.S.R. TILAMA</v>
          </cell>
          <cell r="H77"/>
          <cell r="I77"/>
          <cell r="J77"/>
          <cell r="K77">
            <v>0</v>
          </cell>
          <cell r="L77">
            <v>1</v>
          </cell>
          <cell r="M77"/>
          <cell r="N77">
            <v>2</v>
          </cell>
          <cell r="O77"/>
          <cell r="P77"/>
          <cell r="Q77"/>
          <cell r="R77"/>
          <cell r="S77"/>
          <cell r="T77">
            <v>3</v>
          </cell>
        </row>
        <row r="78">
          <cell r="G78" t="str">
            <v>105511-P.S.R. LOS CONDORES</v>
          </cell>
          <cell r="H78"/>
          <cell r="I78"/>
          <cell r="J78">
            <v>4</v>
          </cell>
          <cell r="K78">
            <v>3</v>
          </cell>
          <cell r="L78">
            <v>6</v>
          </cell>
          <cell r="M78"/>
          <cell r="N78">
            <v>8</v>
          </cell>
          <cell r="O78">
            <v>2</v>
          </cell>
          <cell r="P78">
            <v>9</v>
          </cell>
          <cell r="Q78">
            <v>9</v>
          </cell>
          <cell r="R78">
            <v>0</v>
          </cell>
          <cell r="S78">
            <v>1</v>
          </cell>
          <cell r="T78">
            <v>42</v>
          </cell>
        </row>
        <row r="79">
          <cell r="G79" t="str">
            <v>04204-SALAMANCA</v>
          </cell>
          <cell r="H79">
            <v>94</v>
          </cell>
          <cell r="I79">
            <v>136</v>
          </cell>
          <cell r="J79">
            <v>183</v>
          </cell>
          <cell r="K79">
            <v>227</v>
          </cell>
          <cell r="L79">
            <v>333</v>
          </cell>
          <cell r="M79">
            <v>165</v>
          </cell>
          <cell r="N79">
            <v>192</v>
          </cell>
          <cell r="O79">
            <v>259</v>
          </cell>
          <cell r="P79">
            <v>45</v>
          </cell>
          <cell r="Q79">
            <v>97</v>
          </cell>
          <cell r="R79">
            <v>168</v>
          </cell>
          <cell r="S79">
            <v>38</v>
          </cell>
          <cell r="T79">
            <v>1937</v>
          </cell>
        </row>
        <row r="80">
          <cell r="G80" t="str">
            <v>105104-HOSPITAL SALAMANCA</v>
          </cell>
          <cell r="H80">
            <v>26</v>
          </cell>
          <cell r="I80">
            <v>75</v>
          </cell>
          <cell r="J80">
            <v>90</v>
          </cell>
          <cell r="K80">
            <v>130</v>
          </cell>
          <cell r="L80">
            <v>151</v>
          </cell>
          <cell r="M80">
            <v>79</v>
          </cell>
          <cell r="N80">
            <v>82</v>
          </cell>
          <cell r="O80">
            <v>109</v>
          </cell>
          <cell r="P80">
            <v>4</v>
          </cell>
          <cell r="Q80">
            <v>4</v>
          </cell>
          <cell r="R80">
            <v>8</v>
          </cell>
          <cell r="S80">
            <v>2</v>
          </cell>
          <cell r="T80">
            <v>760</v>
          </cell>
        </row>
        <row r="81">
          <cell r="G81" t="str">
            <v xml:space="preserve">105452-P.S.R. CUNCUMEN                 </v>
          </cell>
          <cell r="H81">
            <v>7</v>
          </cell>
          <cell r="I81"/>
          <cell r="J81">
            <v>7</v>
          </cell>
          <cell r="K81">
            <v>7</v>
          </cell>
          <cell r="L81">
            <v>28</v>
          </cell>
          <cell r="M81"/>
          <cell r="N81">
            <v>3</v>
          </cell>
          <cell r="O81">
            <v>13</v>
          </cell>
          <cell r="P81">
            <v>5</v>
          </cell>
          <cell r="Q81">
            <v>7</v>
          </cell>
          <cell r="R81">
            <v>1</v>
          </cell>
          <cell r="S81">
            <v>4</v>
          </cell>
          <cell r="T81">
            <v>82</v>
          </cell>
        </row>
        <row r="82">
          <cell r="G82" t="str">
            <v>105453-P.S.R. TRANQUILLA</v>
          </cell>
          <cell r="H82">
            <v>17</v>
          </cell>
          <cell r="I82">
            <v>10</v>
          </cell>
          <cell r="J82">
            <v>18</v>
          </cell>
          <cell r="K82">
            <v>9</v>
          </cell>
          <cell r="L82">
            <v>31</v>
          </cell>
          <cell r="M82">
            <v>40</v>
          </cell>
          <cell r="N82">
            <v>22</v>
          </cell>
          <cell r="O82">
            <v>21</v>
          </cell>
          <cell r="P82">
            <v>7</v>
          </cell>
          <cell r="Q82">
            <v>5</v>
          </cell>
          <cell r="R82">
            <v>3</v>
          </cell>
          <cell r="S82">
            <v>0</v>
          </cell>
          <cell r="T82">
            <v>183</v>
          </cell>
        </row>
        <row r="83">
          <cell r="G83" t="str">
            <v>105455-P.S.R. CHILLEPIN</v>
          </cell>
          <cell r="H83">
            <v>2</v>
          </cell>
          <cell r="I83">
            <v>3</v>
          </cell>
          <cell r="J83"/>
          <cell r="K83">
            <v>6</v>
          </cell>
          <cell r="L83">
            <v>21</v>
          </cell>
          <cell r="M83"/>
          <cell r="N83">
            <v>5</v>
          </cell>
          <cell r="O83">
            <v>10</v>
          </cell>
          <cell r="P83">
            <v>3</v>
          </cell>
          <cell r="Q83">
            <v>5</v>
          </cell>
          <cell r="R83">
            <v>0</v>
          </cell>
          <cell r="S83">
            <v>8</v>
          </cell>
          <cell r="T83">
            <v>63</v>
          </cell>
        </row>
        <row r="84">
          <cell r="G84" t="str">
            <v>105456-P.S.R. LLIMPO</v>
          </cell>
          <cell r="H84">
            <v>3</v>
          </cell>
          <cell r="I84">
            <v>1</v>
          </cell>
          <cell r="J84">
            <v>7</v>
          </cell>
          <cell r="K84">
            <v>4</v>
          </cell>
          <cell r="L84">
            <v>2</v>
          </cell>
          <cell r="M84">
            <v>1</v>
          </cell>
          <cell r="N84">
            <v>5</v>
          </cell>
          <cell r="O84">
            <v>5</v>
          </cell>
          <cell r="P84">
            <v>0</v>
          </cell>
          <cell r="Q84">
            <v>2</v>
          </cell>
          <cell r="R84">
            <v>0</v>
          </cell>
          <cell r="S84">
            <v>0</v>
          </cell>
          <cell r="T84">
            <v>30</v>
          </cell>
        </row>
        <row r="85">
          <cell r="G85" t="str">
            <v>105457-P.S.R. SAN AGUSTIN</v>
          </cell>
          <cell r="H85"/>
          <cell r="I85"/>
          <cell r="J85">
            <v>2</v>
          </cell>
          <cell r="K85">
            <v>4</v>
          </cell>
          <cell r="L85">
            <v>4</v>
          </cell>
          <cell r="M85">
            <v>3</v>
          </cell>
          <cell r="N85">
            <v>3</v>
          </cell>
          <cell r="O85">
            <v>3</v>
          </cell>
          <cell r="P85"/>
          <cell r="Q85"/>
          <cell r="R85">
            <v>2</v>
          </cell>
          <cell r="S85"/>
          <cell r="T85">
            <v>21</v>
          </cell>
        </row>
        <row r="86">
          <cell r="G86" t="str">
            <v>105458-P.S.R. TAHUINCO</v>
          </cell>
          <cell r="H86">
            <v>11</v>
          </cell>
          <cell r="I86">
            <v>15</v>
          </cell>
          <cell r="J86">
            <v>27</v>
          </cell>
          <cell r="K86">
            <v>42</v>
          </cell>
          <cell r="L86">
            <v>71</v>
          </cell>
          <cell r="M86"/>
          <cell r="N86">
            <v>52</v>
          </cell>
          <cell r="O86">
            <v>93</v>
          </cell>
          <cell r="P86">
            <v>20</v>
          </cell>
          <cell r="Q86">
            <v>57</v>
          </cell>
          <cell r="R86">
            <v>153</v>
          </cell>
          <cell r="S86">
            <v>16</v>
          </cell>
          <cell r="T86">
            <v>557</v>
          </cell>
        </row>
        <row r="87">
          <cell r="G87" t="str">
            <v>105491-P.S.R. QUELEN BAJO</v>
          </cell>
          <cell r="H87">
            <v>19</v>
          </cell>
          <cell r="I87">
            <v>14</v>
          </cell>
          <cell r="J87">
            <v>30</v>
          </cell>
          <cell r="K87">
            <v>19</v>
          </cell>
          <cell r="L87">
            <v>23</v>
          </cell>
          <cell r="M87">
            <v>23</v>
          </cell>
          <cell r="N87">
            <v>14</v>
          </cell>
          <cell r="O87">
            <v>3</v>
          </cell>
          <cell r="P87">
            <v>3</v>
          </cell>
          <cell r="Q87">
            <v>1</v>
          </cell>
          <cell r="R87">
            <v>0</v>
          </cell>
          <cell r="S87">
            <v>3</v>
          </cell>
          <cell r="T87">
            <v>152</v>
          </cell>
        </row>
        <row r="88">
          <cell r="G88" t="str">
            <v>105492-P.S.R. CAMISA</v>
          </cell>
          <cell r="H88">
            <v>3</v>
          </cell>
          <cell r="I88">
            <v>2</v>
          </cell>
          <cell r="J88">
            <v>2</v>
          </cell>
          <cell r="K88"/>
          <cell r="L88"/>
          <cell r="M88">
            <v>11</v>
          </cell>
          <cell r="N88">
            <v>4</v>
          </cell>
          <cell r="O88">
            <v>2</v>
          </cell>
          <cell r="P88">
            <v>1</v>
          </cell>
          <cell r="Q88"/>
          <cell r="R88">
            <v>0</v>
          </cell>
          <cell r="S88">
            <v>0</v>
          </cell>
          <cell r="T88">
            <v>25</v>
          </cell>
        </row>
        <row r="89">
          <cell r="G89" t="str">
            <v>105501-P.S.R. ARBOLEDA GRANDE</v>
          </cell>
          <cell r="H89">
            <v>6</v>
          </cell>
          <cell r="I89">
            <v>16</v>
          </cell>
          <cell r="J89"/>
          <cell r="K89">
            <v>6</v>
          </cell>
          <cell r="L89">
            <v>2</v>
          </cell>
          <cell r="M89">
            <v>8</v>
          </cell>
          <cell r="N89">
            <v>2</v>
          </cell>
          <cell r="O89">
            <v>0</v>
          </cell>
          <cell r="P89">
            <v>2</v>
          </cell>
          <cell r="Q89">
            <v>16</v>
          </cell>
          <cell r="R89">
            <v>1</v>
          </cell>
          <cell r="S89">
            <v>5</v>
          </cell>
          <cell r="T89">
            <v>64</v>
          </cell>
        </row>
        <row r="90">
          <cell r="G90" t="str">
            <v>04301-OVALLE</v>
          </cell>
          <cell r="H90">
            <v>397</v>
          </cell>
          <cell r="I90">
            <v>315</v>
          </cell>
          <cell r="J90">
            <v>383</v>
          </cell>
          <cell r="K90">
            <v>599</v>
          </cell>
          <cell r="L90">
            <v>550</v>
          </cell>
          <cell r="M90">
            <v>981</v>
          </cell>
          <cell r="N90">
            <v>600</v>
          </cell>
          <cell r="O90">
            <v>484</v>
          </cell>
          <cell r="P90">
            <v>693</v>
          </cell>
          <cell r="Q90">
            <v>299</v>
          </cell>
          <cell r="R90">
            <v>51</v>
          </cell>
          <cell r="S90">
            <v>294</v>
          </cell>
          <cell r="T90">
            <v>5646</v>
          </cell>
        </row>
        <row r="91">
          <cell r="G91" t="str">
            <v>105315-CES. RURAL C. DE TAMAYA</v>
          </cell>
          <cell r="H91">
            <v>45</v>
          </cell>
          <cell r="I91">
            <v>41</v>
          </cell>
          <cell r="J91">
            <v>51</v>
          </cell>
          <cell r="K91">
            <v>54</v>
          </cell>
          <cell r="L91">
            <v>51</v>
          </cell>
          <cell r="M91">
            <v>50</v>
          </cell>
          <cell r="N91">
            <v>38</v>
          </cell>
          <cell r="O91">
            <v>39</v>
          </cell>
          <cell r="P91">
            <v>25</v>
          </cell>
          <cell r="Q91">
            <v>7</v>
          </cell>
          <cell r="R91">
            <v>2</v>
          </cell>
          <cell r="S91">
            <v>4</v>
          </cell>
          <cell r="T91">
            <v>407</v>
          </cell>
        </row>
        <row r="92">
          <cell r="G92" t="str">
            <v>105317-CES. JORGE JORDAN D.</v>
          </cell>
          <cell r="H92">
            <v>68</v>
          </cell>
          <cell r="I92">
            <v>30</v>
          </cell>
          <cell r="J92">
            <v>47</v>
          </cell>
          <cell r="K92">
            <v>48</v>
          </cell>
          <cell r="L92">
            <v>157</v>
          </cell>
          <cell r="M92">
            <v>158</v>
          </cell>
          <cell r="N92">
            <v>210</v>
          </cell>
          <cell r="O92">
            <v>120</v>
          </cell>
          <cell r="P92">
            <v>231</v>
          </cell>
          <cell r="Q92">
            <v>69</v>
          </cell>
          <cell r="R92">
            <v>36</v>
          </cell>
          <cell r="S92">
            <v>94</v>
          </cell>
          <cell r="T92">
            <v>1268</v>
          </cell>
        </row>
        <row r="93">
          <cell r="G93" t="str">
            <v>105322-CES. MARCOS MACUADA</v>
          </cell>
          <cell r="H93">
            <v>165</v>
          </cell>
          <cell r="I93">
            <v>115</v>
          </cell>
          <cell r="J93">
            <v>157</v>
          </cell>
          <cell r="K93">
            <v>123</v>
          </cell>
          <cell r="L93">
            <v>156</v>
          </cell>
          <cell r="M93">
            <v>442</v>
          </cell>
          <cell r="N93">
            <v>76</v>
          </cell>
          <cell r="O93">
            <v>113</v>
          </cell>
          <cell r="P93">
            <v>204</v>
          </cell>
          <cell r="Q93">
            <v>52</v>
          </cell>
          <cell r="R93">
            <v>4</v>
          </cell>
          <cell r="S93">
            <v>154</v>
          </cell>
          <cell r="T93">
            <v>1761</v>
          </cell>
        </row>
        <row r="94">
          <cell r="G94" t="str">
            <v>105324-CES. SOTAQUI</v>
          </cell>
          <cell r="H94">
            <v>34</v>
          </cell>
          <cell r="I94">
            <v>22</v>
          </cell>
          <cell r="J94">
            <v>28</v>
          </cell>
          <cell r="K94">
            <v>41</v>
          </cell>
          <cell r="L94">
            <v>30</v>
          </cell>
          <cell r="M94">
            <v>32</v>
          </cell>
          <cell r="N94">
            <v>31</v>
          </cell>
          <cell r="O94">
            <v>36</v>
          </cell>
          <cell r="P94">
            <v>24</v>
          </cell>
          <cell r="Q94">
            <v>16</v>
          </cell>
          <cell r="R94">
            <v>2</v>
          </cell>
          <cell r="S94">
            <v>5</v>
          </cell>
          <cell r="T94">
            <v>301</v>
          </cell>
        </row>
        <row r="95">
          <cell r="G95" t="str">
            <v>105415-P.S.R. BARRAZA</v>
          </cell>
          <cell r="H95">
            <v>6</v>
          </cell>
          <cell r="I95">
            <v>3</v>
          </cell>
          <cell r="J95"/>
          <cell r="K95">
            <v>5</v>
          </cell>
          <cell r="L95">
            <v>6</v>
          </cell>
          <cell r="M95">
            <v>2</v>
          </cell>
          <cell r="N95">
            <v>2</v>
          </cell>
          <cell r="O95">
            <v>4</v>
          </cell>
          <cell r="P95"/>
          <cell r="Q95">
            <v>1</v>
          </cell>
          <cell r="R95"/>
          <cell r="S95">
            <v>0</v>
          </cell>
          <cell r="T95">
            <v>29</v>
          </cell>
        </row>
        <row r="96">
          <cell r="G96" t="str">
            <v xml:space="preserve">105416-P.S.R. CAMARICO                  </v>
          </cell>
          <cell r="H96">
            <v>2</v>
          </cell>
          <cell r="I96">
            <v>6</v>
          </cell>
          <cell r="J96"/>
          <cell r="K96">
            <v>23</v>
          </cell>
          <cell r="L96">
            <v>20</v>
          </cell>
          <cell r="M96">
            <v>17</v>
          </cell>
          <cell r="N96">
            <v>18</v>
          </cell>
          <cell r="O96">
            <v>11</v>
          </cell>
          <cell r="P96">
            <v>36</v>
          </cell>
          <cell r="Q96">
            <v>2</v>
          </cell>
          <cell r="R96">
            <v>1</v>
          </cell>
          <cell r="S96">
            <v>1</v>
          </cell>
          <cell r="T96">
            <v>137</v>
          </cell>
        </row>
        <row r="97">
          <cell r="G97" t="str">
            <v>105417-P.S.R. ALCONES BAJOS</v>
          </cell>
          <cell r="H97"/>
          <cell r="I97"/>
          <cell r="J97">
            <v>28</v>
          </cell>
          <cell r="K97">
            <v>8</v>
          </cell>
          <cell r="L97">
            <v>9</v>
          </cell>
          <cell r="M97">
            <v>15</v>
          </cell>
          <cell r="N97">
            <v>7</v>
          </cell>
          <cell r="O97">
            <v>10</v>
          </cell>
          <cell r="P97">
            <v>2</v>
          </cell>
          <cell r="Q97"/>
          <cell r="R97">
            <v>2</v>
          </cell>
          <cell r="S97"/>
          <cell r="T97">
            <v>81</v>
          </cell>
        </row>
        <row r="98">
          <cell r="G98" t="str">
            <v>105419-P.S.R. LAS SOSSAS</v>
          </cell>
          <cell r="H98"/>
          <cell r="I98"/>
          <cell r="J98">
            <v>1</v>
          </cell>
          <cell r="K98">
            <v>13</v>
          </cell>
          <cell r="L98"/>
          <cell r="M98"/>
          <cell r="N98">
            <v>1</v>
          </cell>
          <cell r="O98"/>
          <cell r="P98"/>
          <cell r="Q98"/>
          <cell r="R98"/>
          <cell r="S98"/>
          <cell r="T98">
            <v>15</v>
          </cell>
        </row>
        <row r="99">
          <cell r="G99" t="str">
            <v>105422-P.S.R. HORNILLOS</v>
          </cell>
          <cell r="H99"/>
          <cell r="I99"/>
          <cell r="J99"/>
          <cell r="K99">
            <v>7</v>
          </cell>
          <cell r="L99"/>
          <cell r="M99"/>
          <cell r="N99"/>
          <cell r="O99"/>
          <cell r="P99"/>
          <cell r="Q99"/>
          <cell r="R99">
            <v>0</v>
          </cell>
          <cell r="S99">
            <v>0</v>
          </cell>
          <cell r="T99">
            <v>7</v>
          </cell>
        </row>
        <row r="100">
          <cell r="G100" t="str">
            <v>105437-P.S.R. CHALINGA</v>
          </cell>
          <cell r="H100"/>
          <cell r="I100"/>
          <cell r="J100">
            <v>8</v>
          </cell>
          <cell r="K100">
            <v>4</v>
          </cell>
          <cell r="L100">
            <v>5</v>
          </cell>
          <cell r="M100">
            <v>13</v>
          </cell>
          <cell r="N100">
            <v>11</v>
          </cell>
          <cell r="O100">
            <v>11</v>
          </cell>
          <cell r="P100">
            <v>2</v>
          </cell>
          <cell r="Q100">
            <v>3</v>
          </cell>
          <cell r="R100"/>
          <cell r="S100">
            <v>0</v>
          </cell>
          <cell r="T100">
            <v>57</v>
          </cell>
        </row>
        <row r="101">
          <cell r="G101" t="str">
            <v>105439-P.S.R. CERRO BLANCO</v>
          </cell>
          <cell r="H101"/>
          <cell r="I101"/>
          <cell r="J101"/>
          <cell r="K101"/>
          <cell r="L101"/>
          <cell r="M101">
            <v>4</v>
          </cell>
          <cell r="N101"/>
          <cell r="O101">
            <v>0</v>
          </cell>
          <cell r="P101">
            <v>1</v>
          </cell>
          <cell r="Q101"/>
          <cell r="R101">
            <v>0</v>
          </cell>
          <cell r="S101"/>
          <cell r="T101">
            <v>5</v>
          </cell>
        </row>
        <row r="102">
          <cell r="G102" t="str">
            <v>105507-P.S.R. HUAMALATA</v>
          </cell>
          <cell r="H102">
            <v>4</v>
          </cell>
          <cell r="I102">
            <v>2</v>
          </cell>
          <cell r="J102">
            <v>4</v>
          </cell>
          <cell r="K102">
            <v>4</v>
          </cell>
          <cell r="L102">
            <v>43</v>
          </cell>
          <cell r="M102">
            <v>1</v>
          </cell>
          <cell r="N102"/>
          <cell r="O102">
            <v>7</v>
          </cell>
          <cell r="P102">
            <v>27</v>
          </cell>
          <cell r="Q102"/>
          <cell r="R102"/>
          <cell r="S102">
            <v>1</v>
          </cell>
          <cell r="T102">
            <v>93</v>
          </cell>
        </row>
        <row r="103">
          <cell r="G103" t="str">
            <v>105510-P.S.R. RECOLETA</v>
          </cell>
          <cell r="H103">
            <v>3</v>
          </cell>
          <cell r="I103">
            <v>1</v>
          </cell>
          <cell r="J103">
            <v>0</v>
          </cell>
          <cell r="K103">
            <v>14</v>
          </cell>
          <cell r="L103">
            <v>9</v>
          </cell>
          <cell r="M103">
            <v>20</v>
          </cell>
          <cell r="N103"/>
          <cell r="O103"/>
          <cell r="P103">
            <v>16</v>
          </cell>
          <cell r="Q103">
            <v>34</v>
          </cell>
          <cell r="R103">
            <v>0</v>
          </cell>
          <cell r="S103">
            <v>0</v>
          </cell>
          <cell r="T103">
            <v>97</v>
          </cell>
        </row>
        <row r="104">
          <cell r="G104" t="str">
            <v>105722-CECOF SAN JOSE DE LA DEHESA</v>
          </cell>
          <cell r="H104">
            <v>17</v>
          </cell>
          <cell r="I104">
            <v>40</v>
          </cell>
          <cell r="J104">
            <v>20</v>
          </cell>
          <cell r="K104">
            <v>142</v>
          </cell>
          <cell r="L104">
            <v>7</v>
          </cell>
          <cell r="M104">
            <v>2</v>
          </cell>
          <cell r="N104">
            <v>5</v>
          </cell>
          <cell r="O104">
            <v>4</v>
          </cell>
          <cell r="P104">
            <v>11</v>
          </cell>
          <cell r="Q104">
            <v>6</v>
          </cell>
          <cell r="R104"/>
          <cell r="S104">
            <v>1</v>
          </cell>
          <cell r="T104">
            <v>255</v>
          </cell>
        </row>
        <row r="105">
          <cell r="G105" t="str">
            <v>105723-CECOF LIMARI</v>
          </cell>
          <cell r="H105">
            <v>21</v>
          </cell>
          <cell r="I105">
            <v>22</v>
          </cell>
          <cell r="J105">
            <v>9</v>
          </cell>
          <cell r="K105">
            <v>5</v>
          </cell>
          <cell r="L105">
            <v>10</v>
          </cell>
          <cell r="M105">
            <v>8</v>
          </cell>
          <cell r="N105">
            <v>17</v>
          </cell>
          <cell r="O105">
            <v>35</v>
          </cell>
          <cell r="P105">
            <v>7</v>
          </cell>
          <cell r="Q105">
            <v>11</v>
          </cell>
          <cell r="R105">
            <v>0</v>
          </cell>
          <cell r="S105">
            <v>8</v>
          </cell>
          <cell r="T105">
            <v>153</v>
          </cell>
        </row>
        <row r="106">
          <cell r="G106" t="str">
            <v>200258-CECOF LOS COPIHUES</v>
          </cell>
          <cell r="H106">
            <v>12</v>
          </cell>
          <cell r="I106">
            <v>14</v>
          </cell>
          <cell r="J106">
            <v>20</v>
          </cell>
          <cell r="K106">
            <v>11</v>
          </cell>
          <cell r="L106">
            <v>15</v>
          </cell>
          <cell r="M106">
            <v>8</v>
          </cell>
          <cell r="N106">
            <v>16</v>
          </cell>
          <cell r="O106">
            <v>13</v>
          </cell>
          <cell r="P106">
            <v>43</v>
          </cell>
          <cell r="Q106">
            <v>9</v>
          </cell>
          <cell r="R106">
            <v>1</v>
          </cell>
          <cell r="S106">
            <v>7</v>
          </cell>
          <cell r="T106">
            <v>169</v>
          </cell>
        </row>
        <row r="107">
          <cell r="G107" t="str">
            <v>200367-CECOF COLONIA LIMARÍ</v>
          </cell>
          <cell r="H107">
            <v>20</v>
          </cell>
          <cell r="I107">
            <v>19</v>
          </cell>
          <cell r="J107">
            <v>10</v>
          </cell>
          <cell r="K107">
            <v>12</v>
          </cell>
          <cell r="L107">
            <v>13</v>
          </cell>
          <cell r="M107">
            <v>5</v>
          </cell>
          <cell r="N107">
            <v>20</v>
          </cell>
          <cell r="O107">
            <v>9</v>
          </cell>
          <cell r="P107">
            <v>3</v>
          </cell>
          <cell r="Q107">
            <v>3</v>
          </cell>
          <cell r="R107"/>
          <cell r="S107">
            <v>1</v>
          </cell>
          <cell r="T107">
            <v>115</v>
          </cell>
        </row>
        <row r="108">
          <cell r="G108" t="str">
            <v>200569-CESFAM FRAY JORGE</v>
          </cell>
          <cell r="H108"/>
          <cell r="I108"/>
          <cell r="J108"/>
          <cell r="K108">
            <v>85</v>
          </cell>
          <cell r="L108">
            <v>19</v>
          </cell>
          <cell r="M108">
            <v>204</v>
          </cell>
          <cell r="N108">
            <v>148</v>
          </cell>
          <cell r="O108">
            <v>72</v>
          </cell>
          <cell r="P108">
            <v>61</v>
          </cell>
          <cell r="Q108">
            <v>86</v>
          </cell>
          <cell r="R108">
            <v>3</v>
          </cell>
          <cell r="S108">
            <v>18</v>
          </cell>
          <cell r="T108">
            <v>696</v>
          </cell>
        </row>
        <row r="109">
          <cell r="G109" t="str">
            <v>04302-COMBARBALÁ</v>
          </cell>
          <cell r="H109">
            <v>38</v>
          </cell>
          <cell r="I109">
            <v>29</v>
          </cell>
          <cell r="J109">
            <v>33</v>
          </cell>
          <cell r="K109">
            <v>57</v>
          </cell>
          <cell r="L109">
            <v>42</v>
          </cell>
          <cell r="M109">
            <v>24</v>
          </cell>
          <cell r="N109">
            <v>58</v>
          </cell>
          <cell r="O109">
            <v>51</v>
          </cell>
          <cell r="P109">
            <v>23</v>
          </cell>
          <cell r="Q109">
            <v>63</v>
          </cell>
          <cell r="R109">
            <v>11</v>
          </cell>
          <cell r="S109">
            <v>5</v>
          </cell>
          <cell r="T109">
            <v>434</v>
          </cell>
        </row>
        <row r="110">
          <cell r="G110" t="str">
            <v>105105-HOSPITAL COMBARBALÁ</v>
          </cell>
          <cell r="H110">
            <v>12</v>
          </cell>
          <cell r="I110">
            <v>9</v>
          </cell>
          <cell r="J110">
            <v>9</v>
          </cell>
          <cell r="K110">
            <v>18</v>
          </cell>
          <cell r="L110">
            <v>24</v>
          </cell>
          <cell r="M110">
            <v>24</v>
          </cell>
          <cell r="N110">
            <v>23</v>
          </cell>
          <cell r="O110">
            <v>19</v>
          </cell>
          <cell r="P110">
            <v>15</v>
          </cell>
          <cell r="Q110">
            <v>19</v>
          </cell>
          <cell r="R110">
            <v>6</v>
          </cell>
          <cell r="S110">
            <v>1</v>
          </cell>
          <cell r="T110">
            <v>179</v>
          </cell>
        </row>
        <row r="111">
          <cell r="G111" t="str">
            <v>105434-P.S.R. SAN MARCOS</v>
          </cell>
          <cell r="H111"/>
          <cell r="I111"/>
          <cell r="J111">
            <v>10</v>
          </cell>
          <cell r="K111">
            <v>6</v>
          </cell>
          <cell r="L111">
            <v>4</v>
          </cell>
          <cell r="M111"/>
          <cell r="N111"/>
          <cell r="O111"/>
          <cell r="P111"/>
          <cell r="Q111"/>
          <cell r="R111"/>
          <cell r="S111">
            <v>0</v>
          </cell>
          <cell r="T111">
            <v>20</v>
          </cell>
        </row>
        <row r="112">
          <cell r="G112" t="str">
            <v>105441-P.S.R. MANQUEHUA</v>
          </cell>
          <cell r="H112"/>
          <cell r="I112"/>
          <cell r="J112"/>
          <cell r="K112">
            <v>33</v>
          </cell>
          <cell r="L112">
            <v>10</v>
          </cell>
          <cell r="M112"/>
          <cell r="N112">
            <v>7</v>
          </cell>
          <cell r="O112">
            <v>2</v>
          </cell>
          <cell r="P112"/>
          <cell r="Q112"/>
          <cell r="R112"/>
          <cell r="S112"/>
          <cell r="T112">
            <v>52</v>
          </cell>
        </row>
        <row r="113">
          <cell r="G113" t="str">
            <v xml:space="preserve">105459-P.S.R. BARRANCAS                </v>
          </cell>
          <cell r="H113"/>
          <cell r="I113"/>
          <cell r="J113"/>
          <cell r="K113"/>
          <cell r="L113"/>
          <cell r="M113"/>
          <cell r="N113">
            <v>0</v>
          </cell>
          <cell r="O113">
            <v>12</v>
          </cell>
          <cell r="P113">
            <v>8</v>
          </cell>
          <cell r="Q113">
            <v>9</v>
          </cell>
          <cell r="R113"/>
          <cell r="S113"/>
          <cell r="T113">
            <v>29</v>
          </cell>
        </row>
        <row r="114">
          <cell r="G114" t="str">
            <v>105460-P.S.R. COGOTI 18</v>
          </cell>
          <cell r="H114"/>
          <cell r="I114"/>
          <cell r="J114"/>
          <cell r="K114"/>
          <cell r="L114"/>
          <cell r="M114"/>
          <cell r="N114">
            <v>28</v>
          </cell>
          <cell r="O114">
            <v>8</v>
          </cell>
          <cell r="P114"/>
          <cell r="Q114"/>
          <cell r="R114"/>
          <cell r="S114">
            <v>2</v>
          </cell>
          <cell r="T114">
            <v>38</v>
          </cell>
        </row>
        <row r="115">
          <cell r="G115" t="str">
            <v>105462-P.S.R. EL SAUCE</v>
          </cell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>
            <v>0</v>
          </cell>
          <cell r="T115">
            <v>0</v>
          </cell>
        </row>
        <row r="116">
          <cell r="G116" t="str">
            <v>105463-P.S.R. QUILITAPIA</v>
          </cell>
          <cell r="H116"/>
          <cell r="I116"/>
          <cell r="J116"/>
          <cell r="K116"/>
          <cell r="L116"/>
          <cell r="M116"/>
          <cell r="N116"/>
          <cell r="O116">
            <v>10</v>
          </cell>
          <cell r="P116"/>
          <cell r="Q116">
            <v>35</v>
          </cell>
          <cell r="R116"/>
          <cell r="S116">
            <v>2</v>
          </cell>
          <cell r="T116">
            <v>47</v>
          </cell>
        </row>
        <row r="117">
          <cell r="G117" t="str">
            <v>105464-P.S.R. LA LIGUA</v>
          </cell>
          <cell r="H117"/>
          <cell r="I117"/>
          <cell r="J117"/>
          <cell r="K117"/>
          <cell r="L117">
            <v>4</v>
          </cell>
          <cell r="M117"/>
          <cell r="N117"/>
          <cell r="O117"/>
          <cell r="P117"/>
          <cell r="Q117"/>
          <cell r="R117"/>
          <cell r="S117"/>
          <cell r="T117">
            <v>4</v>
          </cell>
        </row>
        <row r="118">
          <cell r="G118" t="str">
            <v>105465-P.S.R. RAMADILLA</v>
          </cell>
          <cell r="H118">
            <v>26</v>
          </cell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0</v>
          </cell>
          <cell r="S118">
            <v>0</v>
          </cell>
          <cell r="T118">
            <v>26</v>
          </cell>
        </row>
        <row r="119">
          <cell r="G119" t="str">
            <v>105466-P.S.R. VALLE HERMOSO</v>
          </cell>
          <cell r="H119"/>
          <cell r="I119">
            <v>7</v>
          </cell>
          <cell r="J119">
            <v>14</v>
          </cell>
          <cell r="K119"/>
          <cell r="L119"/>
          <cell r="M119"/>
          <cell r="N119"/>
          <cell r="O119"/>
          <cell r="P119"/>
          <cell r="Q119"/>
          <cell r="R119"/>
          <cell r="S119"/>
          <cell r="T119">
            <v>21</v>
          </cell>
        </row>
        <row r="120">
          <cell r="G120" t="str">
            <v>105490-P.S.R. EL DURAZNO</v>
          </cell>
          <cell r="H120"/>
          <cell r="I120">
            <v>13</v>
          </cell>
          <cell r="J120"/>
          <cell r="K120"/>
          <cell r="L120"/>
          <cell r="M120"/>
          <cell r="N120">
            <v>0</v>
          </cell>
          <cell r="O120"/>
          <cell r="P120"/>
          <cell r="Q120"/>
          <cell r="R120">
            <v>5</v>
          </cell>
          <cell r="S120"/>
          <cell r="T120">
            <v>18</v>
          </cell>
        </row>
        <row r="121">
          <cell r="G121" t="str">
            <v>04303-MONTE PATRIA</v>
          </cell>
          <cell r="H121">
            <v>99</v>
          </cell>
          <cell r="I121">
            <v>37</v>
          </cell>
          <cell r="J121">
            <v>127</v>
          </cell>
          <cell r="K121">
            <v>118</v>
          </cell>
          <cell r="L121">
            <v>92</v>
          </cell>
          <cell r="M121">
            <v>142</v>
          </cell>
          <cell r="N121">
            <v>117</v>
          </cell>
          <cell r="O121">
            <v>131</v>
          </cell>
          <cell r="P121">
            <v>191</v>
          </cell>
          <cell r="Q121">
            <v>97</v>
          </cell>
          <cell r="R121">
            <v>47</v>
          </cell>
          <cell r="S121">
            <v>193</v>
          </cell>
          <cell r="T121">
            <v>1391</v>
          </cell>
        </row>
        <row r="122">
          <cell r="G122" t="str">
            <v>105307-CES. RURAL MONTE PATRIA</v>
          </cell>
          <cell r="H122">
            <v>39</v>
          </cell>
          <cell r="I122">
            <v>11</v>
          </cell>
          <cell r="J122">
            <v>61</v>
          </cell>
          <cell r="K122">
            <v>41</v>
          </cell>
          <cell r="L122">
            <v>22</v>
          </cell>
          <cell r="M122">
            <v>59</v>
          </cell>
          <cell r="N122">
            <v>25</v>
          </cell>
          <cell r="O122">
            <v>28</v>
          </cell>
          <cell r="P122">
            <v>141</v>
          </cell>
          <cell r="Q122">
            <v>33</v>
          </cell>
          <cell r="R122">
            <v>6</v>
          </cell>
          <cell r="S122">
            <v>91</v>
          </cell>
          <cell r="T122">
            <v>557</v>
          </cell>
        </row>
        <row r="123">
          <cell r="G123" t="str">
            <v>105311-CES. RURAL CHAÑARAL ALTO</v>
          </cell>
          <cell r="H123">
            <v>17</v>
          </cell>
          <cell r="I123">
            <v>15</v>
          </cell>
          <cell r="J123">
            <v>17</v>
          </cell>
          <cell r="K123">
            <v>16</v>
          </cell>
          <cell r="L123">
            <v>20</v>
          </cell>
          <cell r="M123">
            <v>23</v>
          </cell>
          <cell r="N123">
            <v>32</v>
          </cell>
          <cell r="O123">
            <v>45</v>
          </cell>
          <cell r="P123">
            <v>24</v>
          </cell>
          <cell r="Q123">
            <v>13</v>
          </cell>
          <cell r="R123">
            <v>3</v>
          </cell>
          <cell r="S123">
            <v>21</v>
          </cell>
          <cell r="T123">
            <v>246</v>
          </cell>
        </row>
        <row r="124">
          <cell r="G124" t="str">
            <v>105312-CES. RURAL CAREN</v>
          </cell>
          <cell r="H124">
            <v>10</v>
          </cell>
          <cell r="I124">
            <v>3</v>
          </cell>
          <cell r="J124">
            <v>26</v>
          </cell>
          <cell r="K124">
            <v>15</v>
          </cell>
          <cell r="L124"/>
          <cell r="M124">
            <v>15</v>
          </cell>
          <cell r="N124">
            <v>5</v>
          </cell>
          <cell r="O124">
            <v>13</v>
          </cell>
          <cell r="P124"/>
          <cell r="Q124">
            <v>27</v>
          </cell>
          <cell r="R124">
            <v>0</v>
          </cell>
          <cell r="S124">
            <v>26</v>
          </cell>
          <cell r="T124">
            <v>140</v>
          </cell>
        </row>
        <row r="125">
          <cell r="G125" t="str">
            <v>105318-CES. RURAL EL PALQUI</v>
          </cell>
          <cell r="H125">
            <v>28</v>
          </cell>
          <cell r="I125">
            <v>8</v>
          </cell>
          <cell r="J125">
            <v>20</v>
          </cell>
          <cell r="K125">
            <v>36</v>
          </cell>
          <cell r="L125">
            <v>44</v>
          </cell>
          <cell r="M125">
            <v>44</v>
          </cell>
          <cell r="N125">
            <v>48</v>
          </cell>
          <cell r="O125">
            <v>34</v>
          </cell>
          <cell r="P125">
            <v>13</v>
          </cell>
          <cell r="Q125">
            <v>21</v>
          </cell>
          <cell r="R125">
            <v>37</v>
          </cell>
          <cell r="S125">
            <v>45</v>
          </cell>
          <cell r="T125">
            <v>378</v>
          </cell>
        </row>
        <row r="126">
          <cell r="G126" t="str">
            <v>105425-P.S.R. CHILECITO</v>
          </cell>
          <cell r="H126"/>
          <cell r="I126"/>
          <cell r="J126"/>
          <cell r="K126"/>
          <cell r="L126"/>
          <cell r="M126"/>
          <cell r="N126"/>
          <cell r="O126"/>
          <cell r="P126">
            <v>6</v>
          </cell>
          <cell r="Q126"/>
          <cell r="R126"/>
          <cell r="S126"/>
          <cell r="T126">
            <v>6</v>
          </cell>
        </row>
        <row r="127">
          <cell r="G127" t="str">
            <v>105428-P.S.R. HUATULAME</v>
          </cell>
          <cell r="H127"/>
          <cell r="I127"/>
          <cell r="J127"/>
          <cell r="K127"/>
          <cell r="L127">
            <v>2</v>
          </cell>
          <cell r="M127"/>
          <cell r="N127"/>
          <cell r="O127"/>
          <cell r="P127">
            <v>1</v>
          </cell>
          <cell r="Q127"/>
          <cell r="R127"/>
          <cell r="S127"/>
          <cell r="T127">
            <v>3</v>
          </cell>
        </row>
        <row r="128">
          <cell r="G128" t="str">
            <v>105430-P.S.R. MIALQUI</v>
          </cell>
          <cell r="H128"/>
          <cell r="I128"/>
          <cell r="J128"/>
          <cell r="K128"/>
          <cell r="L128"/>
          <cell r="M128"/>
          <cell r="N128"/>
          <cell r="O128"/>
          <cell r="P128">
            <v>4</v>
          </cell>
          <cell r="Q128"/>
          <cell r="R128"/>
          <cell r="S128"/>
          <cell r="T128">
            <v>4</v>
          </cell>
        </row>
        <row r="129">
          <cell r="G129" t="str">
            <v>105431-P.S.R. PEDREGAL</v>
          </cell>
          <cell r="H129">
            <v>1</v>
          </cell>
          <cell r="I129"/>
          <cell r="J129">
            <v>1</v>
          </cell>
          <cell r="K129">
            <v>9</v>
          </cell>
          <cell r="L129">
            <v>0</v>
          </cell>
          <cell r="M129"/>
          <cell r="N129">
            <v>1</v>
          </cell>
          <cell r="O129">
            <v>5</v>
          </cell>
          <cell r="P129"/>
          <cell r="Q129"/>
          <cell r="R129"/>
          <cell r="S129"/>
          <cell r="T129">
            <v>17</v>
          </cell>
        </row>
        <row r="130">
          <cell r="G130" t="str">
            <v>105435-P.S.R. TULAHUEN</v>
          </cell>
          <cell r="H130">
            <v>0</v>
          </cell>
          <cell r="I130"/>
          <cell r="J130">
            <v>1</v>
          </cell>
          <cell r="K130">
            <v>0</v>
          </cell>
          <cell r="L130">
            <v>4</v>
          </cell>
          <cell r="M130">
            <v>0</v>
          </cell>
          <cell r="N130">
            <v>5</v>
          </cell>
          <cell r="O130">
            <v>5</v>
          </cell>
          <cell r="P130">
            <v>1</v>
          </cell>
          <cell r="Q130"/>
          <cell r="R130"/>
          <cell r="S130">
            <v>6</v>
          </cell>
          <cell r="T130">
            <v>22</v>
          </cell>
        </row>
        <row r="131">
          <cell r="G131" t="str">
            <v>105436-P.S.R. EL MAITEN</v>
          </cell>
          <cell r="H131">
            <v>4</v>
          </cell>
          <cell r="I131"/>
          <cell r="J131"/>
          <cell r="K131"/>
          <cell r="L131"/>
          <cell r="M131">
            <v>1</v>
          </cell>
          <cell r="N131">
            <v>1</v>
          </cell>
          <cell r="O131"/>
          <cell r="P131"/>
          <cell r="Q131">
            <v>3</v>
          </cell>
          <cell r="R131">
            <v>1</v>
          </cell>
          <cell r="S131">
            <v>3</v>
          </cell>
          <cell r="T131">
            <v>13</v>
          </cell>
        </row>
        <row r="132">
          <cell r="G132" t="str">
            <v>105489-P.S.R. RAMADAS DE TULAHUEN</v>
          </cell>
          <cell r="H132">
            <v>0</v>
          </cell>
          <cell r="I132"/>
          <cell r="J132">
            <v>1</v>
          </cell>
          <cell r="K132">
            <v>1</v>
          </cell>
          <cell r="L132"/>
          <cell r="M132"/>
          <cell r="N132"/>
          <cell r="O132">
            <v>1</v>
          </cell>
          <cell r="P132">
            <v>1</v>
          </cell>
          <cell r="Q132"/>
          <cell r="R132"/>
          <cell r="S132">
            <v>1</v>
          </cell>
          <cell r="T132">
            <v>5</v>
          </cell>
        </row>
        <row r="133">
          <cell r="G133" t="str">
            <v>04304-PUNITAQUI</v>
          </cell>
          <cell r="H133">
            <v>24</v>
          </cell>
          <cell r="I133">
            <v>60</v>
          </cell>
          <cell r="J133">
            <v>46</v>
          </cell>
          <cell r="K133">
            <v>94</v>
          </cell>
          <cell r="L133">
            <v>79</v>
          </cell>
          <cell r="M133">
            <v>85</v>
          </cell>
          <cell r="N133">
            <v>111</v>
          </cell>
          <cell r="O133">
            <v>59</v>
          </cell>
          <cell r="P133">
            <v>37</v>
          </cell>
          <cell r="Q133">
            <v>83</v>
          </cell>
          <cell r="R133"/>
          <cell r="S133">
            <v>26</v>
          </cell>
          <cell r="T133">
            <v>704</v>
          </cell>
        </row>
        <row r="134">
          <cell r="G134" t="str">
            <v>105308-CES. RURAL PUNITAQUI</v>
          </cell>
          <cell r="H134">
            <v>24</v>
          </cell>
          <cell r="I134">
            <v>60</v>
          </cell>
          <cell r="J134">
            <v>46</v>
          </cell>
          <cell r="K134">
            <v>94</v>
          </cell>
          <cell r="L134">
            <v>79</v>
          </cell>
          <cell r="M134">
            <v>85</v>
          </cell>
          <cell r="N134">
            <v>111</v>
          </cell>
          <cell r="O134">
            <v>59</v>
          </cell>
          <cell r="P134">
            <v>37</v>
          </cell>
          <cell r="Q134">
            <v>75</v>
          </cell>
          <cell r="R134"/>
          <cell r="S134">
            <v>26</v>
          </cell>
          <cell r="T134">
            <v>696</v>
          </cell>
        </row>
        <row r="135">
          <cell r="G135" t="str">
            <v>105442-P.S.R. SAN PEDRO DE QUILES</v>
          </cell>
          <cell r="H135"/>
          <cell r="I135"/>
          <cell r="J135"/>
          <cell r="K135"/>
          <cell r="L135"/>
          <cell r="M135"/>
          <cell r="N135"/>
          <cell r="O135"/>
          <cell r="P135"/>
          <cell r="Q135">
            <v>6</v>
          </cell>
          <cell r="R135"/>
          <cell r="S135"/>
          <cell r="T135">
            <v>6</v>
          </cell>
        </row>
        <row r="136">
          <cell r="G136" t="str">
            <v xml:space="preserve">105508-P.S.R. EL PARRAL DE QUILES  </v>
          </cell>
          <cell r="H136"/>
          <cell r="I136"/>
          <cell r="J136"/>
          <cell r="K136"/>
          <cell r="L136"/>
          <cell r="M136"/>
          <cell r="N136"/>
          <cell r="O136"/>
          <cell r="P136"/>
          <cell r="Q136">
            <v>2</v>
          </cell>
          <cell r="R136"/>
          <cell r="S136"/>
          <cell r="T136">
            <v>2</v>
          </cell>
        </row>
        <row r="137">
          <cell r="G137" t="str">
            <v>04305-RIO HURTADO</v>
          </cell>
          <cell r="H137">
            <v>36</v>
          </cell>
          <cell r="I137">
            <v>22</v>
          </cell>
          <cell r="J137">
            <v>44</v>
          </cell>
          <cell r="K137">
            <v>33</v>
          </cell>
          <cell r="L137">
            <v>20</v>
          </cell>
          <cell r="M137">
            <v>24</v>
          </cell>
          <cell r="N137">
            <v>11</v>
          </cell>
          <cell r="O137">
            <v>77</v>
          </cell>
          <cell r="P137">
            <v>31</v>
          </cell>
          <cell r="Q137">
            <v>27</v>
          </cell>
          <cell r="R137">
            <v>1</v>
          </cell>
          <cell r="S137">
            <v>0</v>
          </cell>
          <cell r="T137">
            <v>326</v>
          </cell>
        </row>
        <row r="138">
          <cell r="G138" t="str">
            <v>105310-CES. RURAL PICHASCA</v>
          </cell>
          <cell r="H138">
            <v>31</v>
          </cell>
          <cell r="I138">
            <v>7</v>
          </cell>
          <cell r="J138">
            <v>22</v>
          </cell>
          <cell r="K138">
            <v>18</v>
          </cell>
          <cell r="L138">
            <v>8</v>
          </cell>
          <cell r="M138">
            <v>1</v>
          </cell>
          <cell r="N138">
            <v>5</v>
          </cell>
          <cell r="O138">
            <v>24</v>
          </cell>
          <cell r="P138">
            <v>9</v>
          </cell>
          <cell r="Q138">
            <v>11</v>
          </cell>
          <cell r="R138">
            <v>1</v>
          </cell>
          <cell r="S138">
            <v>0</v>
          </cell>
          <cell r="T138">
            <v>137</v>
          </cell>
        </row>
        <row r="139">
          <cell r="G139" t="str">
            <v>105409-P.S.R. EL CHAÑAR</v>
          </cell>
          <cell r="H139">
            <v>1</v>
          </cell>
          <cell r="I139">
            <v>1</v>
          </cell>
          <cell r="J139"/>
          <cell r="K139"/>
          <cell r="L139"/>
          <cell r="M139"/>
          <cell r="N139"/>
          <cell r="O139">
            <v>4</v>
          </cell>
          <cell r="P139">
            <v>2</v>
          </cell>
          <cell r="Q139">
            <v>1</v>
          </cell>
          <cell r="R139"/>
          <cell r="S139"/>
          <cell r="T139">
            <v>9</v>
          </cell>
        </row>
        <row r="140">
          <cell r="G140" t="str">
            <v>105410-P.S.R. HURTADO</v>
          </cell>
          <cell r="H140">
            <v>3</v>
          </cell>
          <cell r="I140"/>
          <cell r="J140">
            <v>11</v>
          </cell>
          <cell r="K140">
            <v>3</v>
          </cell>
          <cell r="L140">
            <v>6</v>
          </cell>
          <cell r="M140">
            <v>9</v>
          </cell>
          <cell r="N140">
            <v>1</v>
          </cell>
          <cell r="O140">
            <v>20</v>
          </cell>
          <cell r="P140"/>
          <cell r="Q140">
            <v>1</v>
          </cell>
          <cell r="R140"/>
          <cell r="S140"/>
          <cell r="T140">
            <v>54</v>
          </cell>
        </row>
        <row r="141">
          <cell r="G141" t="str">
            <v>105411-P.S.R. LAS BREAS</v>
          </cell>
          <cell r="H141"/>
          <cell r="I141">
            <v>1</v>
          </cell>
          <cell r="J141">
            <v>2</v>
          </cell>
          <cell r="K141">
            <v>2</v>
          </cell>
          <cell r="L141">
            <v>2</v>
          </cell>
          <cell r="M141">
            <v>3</v>
          </cell>
          <cell r="N141"/>
          <cell r="O141">
            <v>1</v>
          </cell>
          <cell r="P141">
            <v>4</v>
          </cell>
          <cell r="Q141"/>
          <cell r="R141"/>
          <cell r="S141">
            <v>0</v>
          </cell>
          <cell r="T141">
            <v>15</v>
          </cell>
        </row>
        <row r="142">
          <cell r="G142" t="str">
            <v>105413-P.S.R. SAMO ALTO</v>
          </cell>
          <cell r="H142"/>
          <cell r="I142">
            <v>5</v>
          </cell>
          <cell r="J142">
            <v>5</v>
          </cell>
          <cell r="K142">
            <v>6</v>
          </cell>
          <cell r="L142">
            <v>3</v>
          </cell>
          <cell r="M142">
            <v>2</v>
          </cell>
          <cell r="N142">
            <v>1</v>
          </cell>
          <cell r="O142">
            <v>15</v>
          </cell>
          <cell r="P142">
            <v>10</v>
          </cell>
          <cell r="Q142">
            <v>5</v>
          </cell>
          <cell r="R142"/>
          <cell r="S142"/>
          <cell r="T142">
            <v>52</v>
          </cell>
        </row>
        <row r="143">
          <cell r="G143" t="str">
            <v>105414-P.S.R. SERON</v>
          </cell>
          <cell r="H143"/>
          <cell r="I143">
            <v>6</v>
          </cell>
          <cell r="J143">
            <v>3</v>
          </cell>
          <cell r="K143">
            <v>3</v>
          </cell>
          <cell r="L143">
            <v>1</v>
          </cell>
          <cell r="M143">
            <v>5</v>
          </cell>
          <cell r="N143">
            <v>4</v>
          </cell>
          <cell r="O143">
            <v>6</v>
          </cell>
          <cell r="P143">
            <v>2</v>
          </cell>
          <cell r="Q143">
            <v>7</v>
          </cell>
          <cell r="R143"/>
          <cell r="S143"/>
          <cell r="T143">
            <v>37</v>
          </cell>
        </row>
        <row r="144">
          <cell r="G144" t="str">
            <v>105503-P.S.R. TABAQUEROS</v>
          </cell>
          <cell r="H144">
            <v>1</v>
          </cell>
          <cell r="I144">
            <v>2</v>
          </cell>
          <cell r="J144">
            <v>1</v>
          </cell>
          <cell r="K144">
            <v>1</v>
          </cell>
          <cell r="L144"/>
          <cell r="M144">
            <v>4</v>
          </cell>
          <cell r="N144"/>
          <cell r="O144">
            <v>7</v>
          </cell>
          <cell r="P144">
            <v>4</v>
          </cell>
          <cell r="Q144">
            <v>2</v>
          </cell>
          <cell r="R144"/>
          <cell r="S144"/>
          <cell r="T144">
            <v>22</v>
          </cell>
        </row>
        <row r="145">
          <cell r="G145" t="str">
            <v>Total general</v>
          </cell>
          <cell r="H145">
            <v>2460</v>
          </cell>
          <cell r="I145">
            <v>1967</v>
          </cell>
          <cell r="J145">
            <v>2717</v>
          </cell>
          <cell r="K145">
            <v>3963</v>
          </cell>
          <cell r="L145">
            <v>3667</v>
          </cell>
          <cell r="M145">
            <v>3946</v>
          </cell>
          <cell r="N145">
            <v>3238</v>
          </cell>
          <cell r="O145">
            <v>3275</v>
          </cell>
          <cell r="P145">
            <v>3081</v>
          </cell>
          <cell r="Q145">
            <v>2509</v>
          </cell>
          <cell r="R145">
            <v>846</v>
          </cell>
          <cell r="S145">
            <v>2036</v>
          </cell>
          <cell r="T145">
            <v>33705</v>
          </cell>
        </row>
      </sheetData>
      <sheetData sheetId="1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8301</v>
          </cell>
          <cell r="I5">
            <v>8556</v>
          </cell>
          <cell r="J5">
            <v>16857</v>
          </cell>
        </row>
        <row r="6">
          <cell r="G6" t="str">
            <v>105300-CES. CARDENAL CARO</v>
          </cell>
          <cell r="H6">
            <v>1921</v>
          </cell>
          <cell r="I6">
            <v>1921</v>
          </cell>
          <cell r="J6">
            <v>3842</v>
          </cell>
        </row>
        <row r="7">
          <cell r="G7" t="str">
            <v>105301-CES. LAS COMPAÑIAS</v>
          </cell>
          <cell r="H7">
            <v>946</v>
          </cell>
          <cell r="I7">
            <v>1116</v>
          </cell>
          <cell r="J7">
            <v>2062</v>
          </cell>
        </row>
        <row r="8">
          <cell r="G8" t="str">
            <v>105302-CES. PEDRO AGUIRRE C.</v>
          </cell>
          <cell r="H8">
            <v>1389</v>
          </cell>
          <cell r="I8">
            <v>1275</v>
          </cell>
          <cell r="J8">
            <v>2664</v>
          </cell>
        </row>
        <row r="9">
          <cell r="G9" t="str">
            <v>105313-CES. SCHAFFHAUSER</v>
          </cell>
          <cell r="H9">
            <v>1491</v>
          </cell>
          <cell r="I9">
            <v>1533</v>
          </cell>
          <cell r="J9">
            <v>3024</v>
          </cell>
        </row>
        <row r="10">
          <cell r="G10" t="str">
            <v>105319-CES. CARDENAL R.S.H.</v>
          </cell>
          <cell r="H10">
            <v>906</v>
          </cell>
          <cell r="I10">
            <v>930</v>
          </cell>
          <cell r="J10">
            <v>1836</v>
          </cell>
        </row>
        <row r="11">
          <cell r="G11" t="str">
            <v>105325-CESFAM JUAN PABLO II</v>
          </cell>
          <cell r="H11">
            <v>746</v>
          </cell>
          <cell r="I11">
            <v>889</v>
          </cell>
          <cell r="J11">
            <v>1635</v>
          </cell>
        </row>
        <row r="12">
          <cell r="G12" t="str">
            <v xml:space="preserve">105400-P.S.R. ALGARROBITO            </v>
          </cell>
          <cell r="H12">
            <v>188</v>
          </cell>
          <cell r="I12">
            <v>196</v>
          </cell>
          <cell r="J12">
            <v>384</v>
          </cell>
        </row>
        <row r="13">
          <cell r="G13" t="str">
            <v>105401-P.S.R. LAS ROJAS</v>
          </cell>
          <cell r="H13">
            <v>54</v>
          </cell>
          <cell r="I13">
            <v>45</v>
          </cell>
          <cell r="J13">
            <v>99</v>
          </cell>
        </row>
        <row r="14">
          <cell r="G14" t="str">
            <v>105402-P.S.R. EL ROMERO</v>
          </cell>
          <cell r="H14">
            <v>41</v>
          </cell>
          <cell r="I14">
            <v>46</v>
          </cell>
          <cell r="J14">
            <v>87</v>
          </cell>
        </row>
        <row r="15">
          <cell r="G15" t="str">
            <v>105499-P.S.R. LAMBERT</v>
          </cell>
          <cell r="H15">
            <v>55</v>
          </cell>
          <cell r="I15">
            <v>41</v>
          </cell>
          <cell r="J15">
            <v>96</v>
          </cell>
        </row>
        <row r="16">
          <cell r="G16" t="str">
            <v>105700-CECOF VILLA EL INDIO</v>
          </cell>
          <cell r="H16">
            <v>236</v>
          </cell>
          <cell r="I16">
            <v>203</v>
          </cell>
          <cell r="J16">
            <v>439</v>
          </cell>
        </row>
        <row r="17">
          <cell r="G17" t="str">
            <v>105701-CECOF VILLA ALEMANIA</v>
          </cell>
          <cell r="H17">
            <v>114</v>
          </cell>
          <cell r="I17">
            <v>113</v>
          </cell>
          <cell r="J17">
            <v>227</v>
          </cell>
        </row>
        <row r="18">
          <cell r="G18" t="str">
            <v>105702-CECOF VILLA LAMBERT</v>
          </cell>
          <cell r="H18">
            <v>121</v>
          </cell>
          <cell r="I18">
            <v>115</v>
          </cell>
          <cell r="J18">
            <v>236</v>
          </cell>
        </row>
        <row r="19">
          <cell r="G19" t="str">
            <v>200402-CECOF ARCOS DE PINAMAR</v>
          </cell>
          <cell r="H19">
            <v>93</v>
          </cell>
          <cell r="I19">
            <v>133</v>
          </cell>
          <cell r="J19">
            <v>226</v>
          </cell>
        </row>
        <row r="20">
          <cell r="G20" t="str">
            <v>04102-COQUIMBO</v>
          </cell>
          <cell r="H20">
            <v>7557</v>
          </cell>
          <cell r="I20">
            <v>7128</v>
          </cell>
          <cell r="J20">
            <v>14685</v>
          </cell>
        </row>
        <row r="21">
          <cell r="G21" t="str">
            <v>105303-CES. SAN JUAN</v>
          </cell>
          <cell r="H21">
            <v>1258</v>
          </cell>
          <cell r="I21">
            <v>1081</v>
          </cell>
          <cell r="J21">
            <v>2339</v>
          </cell>
        </row>
        <row r="22">
          <cell r="G22" t="str">
            <v>105304-CES. SANTA CECILIA</v>
          </cell>
          <cell r="H22">
            <v>1004</v>
          </cell>
          <cell r="I22">
            <v>1010</v>
          </cell>
          <cell r="J22">
            <v>2014</v>
          </cell>
        </row>
        <row r="23">
          <cell r="G23" t="str">
            <v>105305-CES. TIERRAS BLANCAS</v>
          </cell>
          <cell r="H23">
            <v>1696</v>
          </cell>
          <cell r="I23">
            <v>1700</v>
          </cell>
          <cell r="J23">
            <v>3396</v>
          </cell>
        </row>
        <row r="24">
          <cell r="G24" t="str">
            <v>105321-CES. RURAL  TONGOY</v>
          </cell>
          <cell r="H24">
            <v>371</v>
          </cell>
          <cell r="I24">
            <v>301</v>
          </cell>
          <cell r="J24">
            <v>672</v>
          </cell>
        </row>
        <row r="25">
          <cell r="G25" t="str">
            <v>105323-CES. DR. SERGIO AGUILAR</v>
          </cell>
          <cell r="H25">
            <v>1839</v>
          </cell>
          <cell r="I25">
            <v>1767</v>
          </cell>
          <cell r="J25">
            <v>3606</v>
          </cell>
        </row>
        <row r="26">
          <cell r="G26" t="str">
            <v xml:space="preserve">105404-P.S.R. EL TANGUE                         </v>
          </cell>
          <cell r="H26">
            <v>7</v>
          </cell>
          <cell r="I26">
            <v>5</v>
          </cell>
          <cell r="J26">
            <v>12</v>
          </cell>
        </row>
        <row r="27">
          <cell r="G27" t="str">
            <v>105405-P.S.R. GUANAQUEROS</v>
          </cell>
          <cell r="H27">
            <v>120</v>
          </cell>
          <cell r="I27">
            <v>137</v>
          </cell>
          <cell r="J27">
            <v>257</v>
          </cell>
        </row>
        <row r="28">
          <cell r="G28" t="str">
            <v>105407-P.S.R. TAMBILLOS</v>
          </cell>
          <cell r="H28">
            <v>14</v>
          </cell>
          <cell r="I28">
            <v>20</v>
          </cell>
          <cell r="J28">
            <v>34</v>
          </cell>
        </row>
        <row r="29">
          <cell r="G29" t="str">
            <v>105705-CECOF EL ALBA</v>
          </cell>
          <cell r="H29">
            <v>201</v>
          </cell>
          <cell r="I29"/>
          <cell r="J29">
            <v>201</v>
          </cell>
        </row>
        <row r="30">
          <cell r="G30" t="str">
            <v>200273-CECOF PUNTA MIRA</v>
          </cell>
          <cell r="H30">
            <v>182</v>
          </cell>
          <cell r="I30">
            <v>156</v>
          </cell>
          <cell r="J30">
            <v>338</v>
          </cell>
        </row>
        <row r="31">
          <cell r="G31" t="str">
            <v>200494-CESFAM EL SAUCE</v>
          </cell>
          <cell r="H31">
            <v>508</v>
          </cell>
          <cell r="I31">
            <v>382</v>
          </cell>
          <cell r="J31">
            <v>890</v>
          </cell>
        </row>
        <row r="32">
          <cell r="G32" t="str">
            <v>200499-CESFAM PAN DE AZÚCAR</v>
          </cell>
          <cell r="H32">
            <v>357</v>
          </cell>
          <cell r="I32">
            <v>569</v>
          </cell>
          <cell r="J32">
            <v>926</v>
          </cell>
        </row>
        <row r="33">
          <cell r="G33" t="str">
            <v>04103-ANDACOLLO</v>
          </cell>
          <cell r="H33"/>
          <cell r="I33">
            <v>425</v>
          </cell>
          <cell r="J33">
            <v>425</v>
          </cell>
        </row>
        <row r="34">
          <cell r="G34" t="str">
            <v>105106-HOSPITAL ANDACOLLO</v>
          </cell>
          <cell r="H34"/>
          <cell r="I34">
            <v>425</v>
          </cell>
          <cell r="J34">
            <v>425</v>
          </cell>
        </row>
        <row r="35">
          <cell r="G35" t="str">
            <v>04104-LA HIGUERA</v>
          </cell>
          <cell r="H35">
            <v>278</v>
          </cell>
          <cell r="I35">
            <v>281</v>
          </cell>
          <cell r="J35">
            <v>559</v>
          </cell>
        </row>
        <row r="36">
          <cell r="G36" t="str">
            <v>105314-CES. LA HIGUERA</v>
          </cell>
          <cell r="H36">
            <v>105</v>
          </cell>
          <cell r="I36">
            <v>120</v>
          </cell>
          <cell r="J36">
            <v>225</v>
          </cell>
        </row>
        <row r="37">
          <cell r="G37" t="str">
            <v xml:space="preserve">105500-P.S.R. CALETA HORNOS        </v>
          </cell>
          <cell r="H37">
            <v>66</v>
          </cell>
          <cell r="I37">
            <v>60</v>
          </cell>
          <cell r="J37">
            <v>126</v>
          </cell>
        </row>
        <row r="38">
          <cell r="G38" t="str">
            <v>105505-P.S.R. LOS CHOROS</v>
          </cell>
          <cell r="H38">
            <v>65</v>
          </cell>
          <cell r="I38">
            <v>61</v>
          </cell>
          <cell r="J38">
            <v>126</v>
          </cell>
        </row>
        <row r="39">
          <cell r="G39" t="str">
            <v>105506-P.S.R. EL TRAPICHE</v>
          </cell>
          <cell r="H39">
            <v>42</v>
          </cell>
          <cell r="I39">
            <v>40</v>
          </cell>
          <cell r="J39">
            <v>82</v>
          </cell>
        </row>
        <row r="40">
          <cell r="G40" t="str">
            <v>04105-PAIHUANO</v>
          </cell>
          <cell r="H40">
            <v>250</v>
          </cell>
          <cell r="I40">
            <v>262</v>
          </cell>
          <cell r="J40">
            <v>512</v>
          </cell>
        </row>
        <row r="41">
          <cell r="G41" t="str">
            <v>105306-CES. PAIHUANO</v>
          </cell>
          <cell r="H41">
            <v>250</v>
          </cell>
          <cell r="I41">
            <v>262</v>
          </cell>
          <cell r="J41">
            <v>512</v>
          </cell>
        </row>
        <row r="42">
          <cell r="G42" t="str">
            <v>04106-VICUÑA</v>
          </cell>
          <cell r="H42">
            <v>1462</v>
          </cell>
          <cell r="I42">
            <v>1500</v>
          </cell>
          <cell r="J42">
            <v>2962</v>
          </cell>
        </row>
        <row r="43">
          <cell r="G43" t="str">
            <v>105107-HOSPITAL VICUÑA</v>
          </cell>
          <cell r="H43">
            <v>570</v>
          </cell>
          <cell r="I43">
            <v>536</v>
          </cell>
          <cell r="J43">
            <v>1106</v>
          </cell>
        </row>
        <row r="44">
          <cell r="G44" t="str">
            <v>105467-P.S.R. DIAGUITAS</v>
          </cell>
          <cell r="H44">
            <v>62</v>
          </cell>
          <cell r="I44">
            <v>72</v>
          </cell>
          <cell r="J44">
            <v>134</v>
          </cell>
        </row>
        <row r="45">
          <cell r="G45" t="str">
            <v>105468-P.S.R. EL MOLLE</v>
          </cell>
          <cell r="H45">
            <v>109</v>
          </cell>
          <cell r="I45">
            <v>113</v>
          </cell>
          <cell r="J45">
            <v>222</v>
          </cell>
        </row>
        <row r="46">
          <cell r="G46" t="str">
            <v>105469-P.S.R. EL TAMBO</v>
          </cell>
          <cell r="H46">
            <v>120</v>
          </cell>
          <cell r="I46">
            <v>124</v>
          </cell>
          <cell r="J46">
            <v>244</v>
          </cell>
        </row>
        <row r="47">
          <cell r="G47" t="str">
            <v>105470-P.S.R. HUANTA</v>
          </cell>
          <cell r="H47">
            <v>7</v>
          </cell>
          <cell r="I47">
            <v>8</v>
          </cell>
          <cell r="J47">
            <v>15</v>
          </cell>
        </row>
        <row r="48">
          <cell r="G48" t="str">
            <v>105471-P.S.R. PERALILLO</v>
          </cell>
          <cell r="H48">
            <v>136</v>
          </cell>
          <cell r="I48">
            <v>149</v>
          </cell>
          <cell r="J48">
            <v>285</v>
          </cell>
        </row>
        <row r="49">
          <cell r="G49" t="str">
            <v>105472-P.S.R. RIVADAVIA</v>
          </cell>
          <cell r="H49">
            <v>36</v>
          </cell>
          <cell r="I49">
            <v>44</v>
          </cell>
          <cell r="J49">
            <v>80</v>
          </cell>
        </row>
        <row r="50">
          <cell r="G50" t="str">
            <v>105473-P.S.R. TALCUNA</v>
          </cell>
          <cell r="H50">
            <v>127</v>
          </cell>
          <cell r="I50">
            <v>130</v>
          </cell>
          <cell r="J50">
            <v>257</v>
          </cell>
        </row>
        <row r="51">
          <cell r="G51" t="str">
            <v>105474-P.S.R. CHAPILCA</v>
          </cell>
          <cell r="H51">
            <v>13</v>
          </cell>
          <cell r="I51">
            <v>21</v>
          </cell>
          <cell r="J51">
            <v>34</v>
          </cell>
        </row>
        <row r="52">
          <cell r="G52" t="str">
            <v>105509-P.S.R. GUALLIGUAICA</v>
          </cell>
          <cell r="H52">
            <v>62</v>
          </cell>
          <cell r="I52">
            <v>64</v>
          </cell>
          <cell r="J52">
            <v>126</v>
          </cell>
        </row>
        <row r="53">
          <cell r="G53" t="str">
            <v>200538-CESFAM SAN ISIDRO CALINGASTA</v>
          </cell>
          <cell r="H53">
            <v>220</v>
          </cell>
          <cell r="I53">
            <v>239</v>
          </cell>
          <cell r="J53">
            <v>459</v>
          </cell>
        </row>
        <row r="54">
          <cell r="G54" t="str">
            <v>04201-ILLAPEL</v>
          </cell>
          <cell r="H54">
            <v>1643</v>
          </cell>
          <cell r="I54">
            <v>1012</v>
          </cell>
          <cell r="J54">
            <v>2655</v>
          </cell>
        </row>
        <row r="55">
          <cell r="G55" t="str">
            <v>105103-HOSPITAL ILLAPEL</v>
          </cell>
          <cell r="H55">
            <v>571</v>
          </cell>
          <cell r="I55"/>
          <cell r="J55">
            <v>571</v>
          </cell>
        </row>
        <row r="56">
          <cell r="G56" t="str">
            <v>105326-CESFAM SAN RAFAEL</v>
          </cell>
          <cell r="H56">
            <v>485</v>
          </cell>
          <cell r="I56">
            <v>387</v>
          </cell>
          <cell r="J56">
            <v>872</v>
          </cell>
        </row>
        <row r="57">
          <cell r="G57" t="str">
            <v xml:space="preserve">105443-P.S.R. CARCAMO                   </v>
          </cell>
          <cell r="H57">
            <v>27</v>
          </cell>
          <cell r="I57">
            <v>32</v>
          </cell>
          <cell r="J57">
            <v>59</v>
          </cell>
        </row>
        <row r="58">
          <cell r="G58" t="str">
            <v>105444-P.S.R. HUINTIL</v>
          </cell>
          <cell r="H58">
            <v>15</v>
          </cell>
          <cell r="I58">
            <v>16</v>
          </cell>
          <cell r="J58">
            <v>31</v>
          </cell>
        </row>
        <row r="59">
          <cell r="G59" t="str">
            <v>105445-P.S.R. LIMAHUIDA</v>
          </cell>
          <cell r="H59">
            <v>17</v>
          </cell>
          <cell r="I59">
            <v>17</v>
          </cell>
          <cell r="J59">
            <v>34</v>
          </cell>
        </row>
        <row r="60">
          <cell r="G60" t="str">
            <v>105446-P.S.R. MATANCILLA</v>
          </cell>
          <cell r="H60">
            <v>4</v>
          </cell>
          <cell r="I60">
            <v>5</v>
          </cell>
          <cell r="J60">
            <v>9</v>
          </cell>
        </row>
        <row r="61">
          <cell r="G61" t="str">
            <v>105447-P.S.R. PERALILLO</v>
          </cell>
          <cell r="H61">
            <v>7</v>
          </cell>
          <cell r="I61">
            <v>9</v>
          </cell>
          <cell r="J61">
            <v>16</v>
          </cell>
        </row>
        <row r="62">
          <cell r="G62" t="str">
            <v>105448-P.S.R. SANTA VIRGINIA</v>
          </cell>
          <cell r="H62">
            <v>9</v>
          </cell>
          <cell r="I62">
            <v>13</v>
          </cell>
          <cell r="J62">
            <v>22</v>
          </cell>
        </row>
        <row r="63">
          <cell r="G63" t="str">
            <v>105449-P.S.R. TUNGA NORTE</v>
          </cell>
          <cell r="H63">
            <v>4</v>
          </cell>
          <cell r="I63">
            <v>3</v>
          </cell>
          <cell r="J63">
            <v>7</v>
          </cell>
        </row>
        <row r="64">
          <cell r="G64" t="str">
            <v>105485-P.S.R. PLAN DE HORNOS</v>
          </cell>
          <cell r="H64">
            <v>7</v>
          </cell>
          <cell r="I64">
            <v>7</v>
          </cell>
          <cell r="J64">
            <v>14</v>
          </cell>
        </row>
        <row r="65">
          <cell r="G65" t="str">
            <v>105486-P.S.R. TUNGA SUR</v>
          </cell>
          <cell r="H65">
            <v>9</v>
          </cell>
          <cell r="I65">
            <v>10</v>
          </cell>
          <cell r="J65">
            <v>19</v>
          </cell>
        </row>
        <row r="66">
          <cell r="G66" t="str">
            <v>105487-P.S.R. CAÑAS UNO</v>
          </cell>
          <cell r="H66">
            <v>41</v>
          </cell>
          <cell r="I66">
            <v>40</v>
          </cell>
          <cell r="J66">
            <v>81</v>
          </cell>
        </row>
        <row r="67">
          <cell r="G67" t="str">
            <v>105496-P.S.R. PINTACURA SUR</v>
          </cell>
          <cell r="H67">
            <v>11</v>
          </cell>
          <cell r="I67">
            <v>13</v>
          </cell>
          <cell r="J67">
            <v>24</v>
          </cell>
        </row>
        <row r="68">
          <cell r="G68" t="str">
            <v>105504-P.S.R. SOCAVON</v>
          </cell>
          <cell r="H68">
            <v>8</v>
          </cell>
          <cell r="I68">
            <v>7</v>
          </cell>
          <cell r="J68">
            <v>15</v>
          </cell>
        </row>
        <row r="69">
          <cell r="G69" t="str">
            <v>200366-CESFAM URBANO II</v>
          </cell>
          <cell r="H69">
            <v>428</v>
          </cell>
          <cell r="I69">
            <v>453</v>
          </cell>
          <cell r="J69">
            <v>881</v>
          </cell>
        </row>
        <row r="70">
          <cell r="G70" t="str">
            <v>04202-CANELA</v>
          </cell>
          <cell r="H70">
            <v>334</v>
          </cell>
          <cell r="I70">
            <v>309</v>
          </cell>
          <cell r="J70">
            <v>643</v>
          </cell>
        </row>
        <row r="71">
          <cell r="G71" t="str">
            <v>105309-CES. RURAL CANELA</v>
          </cell>
          <cell r="H71">
            <v>176</v>
          </cell>
          <cell r="I71">
            <v>149</v>
          </cell>
          <cell r="J71">
            <v>325</v>
          </cell>
        </row>
        <row r="72">
          <cell r="G72" t="str">
            <v xml:space="preserve">105450-P.S.R. MINCHA NORTE            </v>
          </cell>
          <cell r="H72">
            <v>58</v>
          </cell>
          <cell r="I72">
            <v>60</v>
          </cell>
          <cell r="J72">
            <v>118</v>
          </cell>
        </row>
        <row r="73">
          <cell r="G73" t="str">
            <v>105451-P.S.R. AGUA FRIA</v>
          </cell>
          <cell r="H73">
            <v>13</v>
          </cell>
          <cell r="I73">
            <v>15</v>
          </cell>
          <cell r="J73">
            <v>28</v>
          </cell>
        </row>
        <row r="74">
          <cell r="G74" t="str">
            <v>105482-P.S.R. CANELA ALTA</v>
          </cell>
          <cell r="H74">
            <v>18</v>
          </cell>
          <cell r="I74">
            <v>18</v>
          </cell>
          <cell r="J74">
            <v>36</v>
          </cell>
        </row>
        <row r="75">
          <cell r="G75" t="str">
            <v>105483-P.S.R. LOS RULOS</v>
          </cell>
          <cell r="H75">
            <v>9</v>
          </cell>
          <cell r="I75">
            <v>10</v>
          </cell>
          <cell r="J75">
            <v>19</v>
          </cell>
        </row>
        <row r="76">
          <cell r="G76" t="str">
            <v>105484-P.S.R. HUENTELAUQUEN</v>
          </cell>
          <cell r="H76">
            <v>31</v>
          </cell>
          <cell r="I76">
            <v>29</v>
          </cell>
          <cell r="J76">
            <v>60</v>
          </cell>
        </row>
        <row r="77">
          <cell r="G77" t="str">
            <v>105488-P.S.R. ESPIRITU SANTO</v>
          </cell>
          <cell r="H77">
            <v>11</v>
          </cell>
          <cell r="I77">
            <v>11</v>
          </cell>
          <cell r="J77">
            <v>22</v>
          </cell>
        </row>
        <row r="78">
          <cell r="G78" t="str">
            <v>105493-P.S.R. MINCHA SUR</v>
          </cell>
          <cell r="H78">
            <v>6</v>
          </cell>
          <cell r="I78">
            <v>5</v>
          </cell>
          <cell r="J78">
            <v>11</v>
          </cell>
        </row>
        <row r="79">
          <cell r="G79" t="str">
            <v>105497-P.S.R. JABONERIA</v>
          </cell>
          <cell r="H79">
            <v>3</v>
          </cell>
          <cell r="I79">
            <v>3</v>
          </cell>
          <cell r="J79">
            <v>6</v>
          </cell>
        </row>
        <row r="80">
          <cell r="G80" t="str">
            <v>105498-P.S.R. QUEBRADA DE LINARES</v>
          </cell>
          <cell r="H80">
            <v>9</v>
          </cell>
          <cell r="I80">
            <v>9</v>
          </cell>
          <cell r="J80">
            <v>18</v>
          </cell>
        </row>
        <row r="81">
          <cell r="G81" t="str">
            <v>04203-LOS VILOS</v>
          </cell>
          <cell r="H81">
            <v>481</v>
          </cell>
          <cell r="I81">
            <v>764</v>
          </cell>
          <cell r="J81">
            <v>1245</v>
          </cell>
        </row>
        <row r="82">
          <cell r="G82" t="str">
            <v>105108-HOSPITAL LOS VILOS</v>
          </cell>
          <cell r="H82">
            <v>230</v>
          </cell>
          <cell r="I82">
            <v>506</v>
          </cell>
          <cell r="J82">
            <v>736</v>
          </cell>
        </row>
        <row r="83">
          <cell r="G83" t="str">
            <v xml:space="preserve">105478-P.S.R. CAIMANES                   </v>
          </cell>
          <cell r="H83">
            <v>25</v>
          </cell>
          <cell r="I83">
            <v>29</v>
          </cell>
          <cell r="J83">
            <v>54</v>
          </cell>
        </row>
        <row r="84">
          <cell r="G84" t="str">
            <v>105479-P.S.R. GUANGUALI</v>
          </cell>
          <cell r="H84">
            <v>38</v>
          </cell>
          <cell r="I84">
            <v>39</v>
          </cell>
          <cell r="J84">
            <v>77</v>
          </cell>
        </row>
        <row r="85">
          <cell r="G85" t="str">
            <v>105480-P.S.R. QUILIMARI</v>
          </cell>
          <cell r="H85">
            <v>152</v>
          </cell>
          <cell r="I85">
            <v>159</v>
          </cell>
          <cell r="J85">
            <v>311</v>
          </cell>
        </row>
        <row r="86">
          <cell r="G86" t="str">
            <v>105481-P.S.R. TILAMA</v>
          </cell>
          <cell r="H86">
            <v>15</v>
          </cell>
          <cell r="I86">
            <v>13</v>
          </cell>
          <cell r="J86">
            <v>28</v>
          </cell>
        </row>
        <row r="87">
          <cell r="G87" t="str">
            <v>105511-P.S.R. LOS CONDORES</v>
          </cell>
          <cell r="H87">
            <v>21</v>
          </cell>
          <cell r="I87">
            <v>18</v>
          </cell>
          <cell r="J87">
            <v>39</v>
          </cell>
        </row>
        <row r="88">
          <cell r="G88" t="str">
            <v>04204-SALAMANCA</v>
          </cell>
          <cell r="H88">
            <v>1092</v>
          </cell>
          <cell r="I88">
            <v>1089</v>
          </cell>
          <cell r="J88">
            <v>2181</v>
          </cell>
        </row>
        <row r="89">
          <cell r="G89" t="str">
            <v>105104-HOSPITAL SALAMANCA</v>
          </cell>
          <cell r="H89">
            <v>388</v>
          </cell>
          <cell r="I89">
            <v>370</v>
          </cell>
          <cell r="J89">
            <v>758</v>
          </cell>
        </row>
        <row r="90">
          <cell r="G90" t="str">
            <v xml:space="preserve">105452-P.S.R. CUNCUMEN                 </v>
          </cell>
          <cell r="H90">
            <v>34</v>
          </cell>
          <cell r="I90">
            <v>38</v>
          </cell>
          <cell r="J90">
            <v>72</v>
          </cell>
        </row>
        <row r="91">
          <cell r="G91" t="str">
            <v>105453-P.S.R. TRANQUILLA</v>
          </cell>
          <cell r="H91">
            <v>92</v>
          </cell>
          <cell r="I91">
            <v>100</v>
          </cell>
          <cell r="J91">
            <v>192</v>
          </cell>
        </row>
        <row r="92">
          <cell r="G92" t="str">
            <v>105454-P.S.R. CUNLAGUA</v>
          </cell>
          <cell r="H92">
            <v>15</v>
          </cell>
          <cell r="I92">
            <v>15</v>
          </cell>
          <cell r="J92">
            <v>30</v>
          </cell>
        </row>
        <row r="93">
          <cell r="G93" t="str">
            <v>105455-P.S.R. CHILLEPIN</v>
          </cell>
          <cell r="H93">
            <v>63</v>
          </cell>
          <cell r="I93">
            <v>68</v>
          </cell>
          <cell r="J93">
            <v>131</v>
          </cell>
        </row>
        <row r="94">
          <cell r="G94" t="str">
            <v>105456-P.S.R. LLIMPO</v>
          </cell>
          <cell r="H94">
            <v>62</v>
          </cell>
          <cell r="I94">
            <v>58</v>
          </cell>
          <cell r="J94">
            <v>120</v>
          </cell>
        </row>
        <row r="95">
          <cell r="G95" t="str">
            <v>105457-P.S.R. SAN AGUSTIN</v>
          </cell>
          <cell r="H95">
            <v>33</v>
          </cell>
          <cell r="I95">
            <v>37</v>
          </cell>
          <cell r="J95">
            <v>70</v>
          </cell>
        </row>
        <row r="96">
          <cell r="G96" t="str">
            <v>105458-P.S.R. TAHUINCO</v>
          </cell>
          <cell r="H96">
            <v>129</v>
          </cell>
          <cell r="I96">
            <v>126</v>
          </cell>
          <cell r="J96">
            <v>255</v>
          </cell>
        </row>
        <row r="97">
          <cell r="G97" t="str">
            <v>105491-P.S.R. QUELEN BAJO</v>
          </cell>
          <cell r="H97">
            <v>138</v>
          </cell>
          <cell r="I97">
            <v>147</v>
          </cell>
          <cell r="J97">
            <v>285</v>
          </cell>
        </row>
        <row r="98">
          <cell r="G98" t="str">
            <v>105492-P.S.R. CAMISA</v>
          </cell>
          <cell r="H98">
            <v>47</v>
          </cell>
          <cell r="I98">
            <v>47</v>
          </cell>
          <cell r="J98">
            <v>94</v>
          </cell>
        </row>
        <row r="99">
          <cell r="G99" t="str">
            <v>105501-P.S.R. ARBOLEDA GRANDE</v>
          </cell>
          <cell r="H99">
            <v>91</v>
          </cell>
          <cell r="I99">
            <v>83</v>
          </cell>
          <cell r="J99">
            <v>174</v>
          </cell>
        </row>
        <row r="100">
          <cell r="G100" t="str">
            <v>04301-OVALLE</v>
          </cell>
          <cell r="H100">
            <v>4029</v>
          </cell>
          <cell r="I100">
            <v>4435</v>
          </cell>
          <cell r="J100">
            <v>8464</v>
          </cell>
        </row>
        <row r="101">
          <cell r="G101" t="str">
            <v>105315-CES. RURAL C. DE TAMAYA</v>
          </cell>
          <cell r="H101">
            <v>111</v>
          </cell>
          <cell r="I101">
            <v>168</v>
          </cell>
          <cell r="J101">
            <v>279</v>
          </cell>
        </row>
        <row r="102">
          <cell r="G102" t="str">
            <v>105317-CES. JORGE JORDAN D.</v>
          </cell>
          <cell r="H102">
            <v>909</v>
          </cell>
          <cell r="I102">
            <v>1186</v>
          </cell>
          <cell r="J102">
            <v>2095</v>
          </cell>
        </row>
        <row r="103">
          <cell r="G103" t="str">
            <v>105322-CES. MARCOS MACUADA</v>
          </cell>
          <cell r="H103">
            <v>1017</v>
          </cell>
          <cell r="I103">
            <v>934</v>
          </cell>
          <cell r="J103">
            <v>1951</v>
          </cell>
        </row>
        <row r="104">
          <cell r="G104" t="str">
            <v>105324-CES. SOTAQUI</v>
          </cell>
          <cell r="H104">
            <v>324</v>
          </cell>
          <cell r="I104">
            <v>270</v>
          </cell>
          <cell r="J104">
            <v>594</v>
          </cell>
        </row>
        <row r="105">
          <cell r="G105" t="str">
            <v>105415-P.S.R. BARRAZA</v>
          </cell>
          <cell r="H105">
            <v>99</v>
          </cell>
          <cell r="I105">
            <v>131</v>
          </cell>
          <cell r="J105">
            <v>230</v>
          </cell>
        </row>
        <row r="106">
          <cell r="G106" t="str">
            <v xml:space="preserve">105416-P.S.R. CAMARICO                  </v>
          </cell>
          <cell r="H106">
            <v>47</v>
          </cell>
          <cell r="I106">
            <v>60</v>
          </cell>
          <cell r="J106">
            <v>107</v>
          </cell>
        </row>
        <row r="107">
          <cell r="G107" t="str">
            <v>105417-P.S.R. ALCONES BAJOS</v>
          </cell>
          <cell r="H107">
            <v>9</v>
          </cell>
          <cell r="I107">
            <v>37</v>
          </cell>
          <cell r="J107">
            <v>46</v>
          </cell>
        </row>
        <row r="108">
          <cell r="G108" t="str">
            <v>105419-P.S.R. LAS SOSSAS</v>
          </cell>
          <cell r="H108">
            <v>43</v>
          </cell>
          <cell r="I108">
            <v>47</v>
          </cell>
          <cell r="J108">
            <v>90</v>
          </cell>
        </row>
        <row r="109">
          <cell r="G109" t="str">
            <v>105422-P.S.R. HORNILLOS</v>
          </cell>
          <cell r="H109">
            <v>12</v>
          </cell>
          <cell r="I109">
            <v>14</v>
          </cell>
          <cell r="J109">
            <v>26</v>
          </cell>
        </row>
        <row r="110">
          <cell r="G110" t="str">
            <v>105437-P.S.R. CHALINGA</v>
          </cell>
          <cell r="H110">
            <v>43</v>
          </cell>
          <cell r="I110">
            <v>50</v>
          </cell>
          <cell r="J110">
            <v>93</v>
          </cell>
        </row>
        <row r="111">
          <cell r="G111" t="str">
            <v>105439-P.S.R. CERRO BLANCO</v>
          </cell>
          <cell r="H111">
            <v>7</v>
          </cell>
          <cell r="I111">
            <v>9</v>
          </cell>
          <cell r="J111">
            <v>16</v>
          </cell>
        </row>
        <row r="112">
          <cell r="G112" t="str">
            <v>105507-P.S.R. HUAMALATA</v>
          </cell>
          <cell r="H112">
            <v>68</v>
          </cell>
          <cell r="I112">
            <v>80</v>
          </cell>
          <cell r="J112">
            <v>148</v>
          </cell>
        </row>
        <row r="113">
          <cell r="G113" t="str">
            <v>105510-P.S.R. RECOLETA</v>
          </cell>
          <cell r="H113">
            <v>42</v>
          </cell>
          <cell r="I113">
            <v>67</v>
          </cell>
          <cell r="J113">
            <v>109</v>
          </cell>
        </row>
        <row r="114">
          <cell r="G114" t="str">
            <v>105722-CECOF SAN JOSE DE LA DEHESA</v>
          </cell>
          <cell r="H114">
            <v>199</v>
          </cell>
          <cell r="I114">
            <v>257</v>
          </cell>
          <cell r="J114">
            <v>456</v>
          </cell>
        </row>
        <row r="115">
          <cell r="G115" t="str">
            <v>105723-CECOF LIMARI</v>
          </cell>
          <cell r="H115">
            <v>222</v>
          </cell>
          <cell r="I115">
            <v>227</v>
          </cell>
          <cell r="J115">
            <v>449</v>
          </cell>
        </row>
        <row r="116">
          <cell r="G116" t="str">
            <v>200258-CECOF LOS COPIHUES</v>
          </cell>
          <cell r="H116">
            <v>136</v>
          </cell>
          <cell r="I116">
            <v>115</v>
          </cell>
          <cell r="J116">
            <v>251</v>
          </cell>
        </row>
        <row r="117">
          <cell r="G117" t="str">
            <v>200367-CECOF COLONIA LIMARÍ</v>
          </cell>
          <cell r="H117">
            <v>142</v>
          </cell>
          <cell r="I117">
            <v>115</v>
          </cell>
          <cell r="J117">
            <v>257</v>
          </cell>
        </row>
        <row r="118">
          <cell r="G118" t="str">
            <v>200569-CESFAM FRAY JORGE</v>
          </cell>
          <cell r="H118">
            <v>599</v>
          </cell>
          <cell r="I118">
            <v>668</v>
          </cell>
          <cell r="J118">
            <v>1267</v>
          </cell>
        </row>
        <row r="119">
          <cell r="G119" t="str">
            <v>04302-COMBARBALÁ</v>
          </cell>
          <cell r="H119">
            <v>569</v>
          </cell>
          <cell r="I119">
            <v>407</v>
          </cell>
          <cell r="J119">
            <v>976</v>
          </cell>
        </row>
        <row r="120">
          <cell r="G120" t="str">
            <v>105105-HOSPITAL COMBARBALÁ</v>
          </cell>
          <cell r="H120">
            <v>237</v>
          </cell>
          <cell r="I120">
            <v>232</v>
          </cell>
          <cell r="J120">
            <v>469</v>
          </cell>
        </row>
        <row r="121">
          <cell r="G121" t="str">
            <v>105433-P.S.R. SAN LORENZO</v>
          </cell>
          <cell r="H121">
            <v>8</v>
          </cell>
          <cell r="I121">
            <v>6</v>
          </cell>
          <cell r="J121">
            <v>14</v>
          </cell>
        </row>
        <row r="122">
          <cell r="G122" t="str">
            <v>105434-P.S.R. SAN MARCOS</v>
          </cell>
          <cell r="H122">
            <v>32</v>
          </cell>
          <cell r="I122">
            <v>36</v>
          </cell>
          <cell r="J122">
            <v>68</v>
          </cell>
        </row>
        <row r="123">
          <cell r="G123" t="str">
            <v>105441-P.S.R. MANQUEHUA</v>
          </cell>
          <cell r="H123">
            <v>26</v>
          </cell>
          <cell r="I123"/>
          <cell r="J123">
            <v>26</v>
          </cell>
        </row>
        <row r="124">
          <cell r="G124" t="str">
            <v xml:space="preserve">105459-P.S.R. BARRANCAS                </v>
          </cell>
          <cell r="H124">
            <v>33</v>
          </cell>
          <cell r="I124">
            <v>28</v>
          </cell>
          <cell r="J124">
            <v>61</v>
          </cell>
        </row>
        <row r="125">
          <cell r="G125" t="str">
            <v>105460-P.S.R. COGOTI 18</v>
          </cell>
          <cell r="H125">
            <v>53</v>
          </cell>
          <cell r="I125">
            <v>56</v>
          </cell>
          <cell r="J125">
            <v>109</v>
          </cell>
        </row>
        <row r="126">
          <cell r="G126" t="str">
            <v>105461-P.S.R. EL HUACHO</v>
          </cell>
          <cell r="H126">
            <v>16</v>
          </cell>
          <cell r="I126"/>
          <cell r="J126">
            <v>16</v>
          </cell>
        </row>
        <row r="127">
          <cell r="G127" t="str">
            <v>105462-P.S.R. EL SAUCE</v>
          </cell>
          <cell r="H127">
            <v>33</v>
          </cell>
          <cell r="I127"/>
          <cell r="J127">
            <v>33</v>
          </cell>
        </row>
        <row r="128">
          <cell r="G128" t="str">
            <v>105463-P.S.R. QUILITAPIA</v>
          </cell>
          <cell r="H128">
            <v>38</v>
          </cell>
          <cell r="I128"/>
          <cell r="J128">
            <v>38</v>
          </cell>
        </row>
        <row r="129">
          <cell r="G129" t="str">
            <v>105464-P.S.R. LA LIGUA</v>
          </cell>
          <cell r="H129">
            <v>38</v>
          </cell>
          <cell r="I129">
            <v>35</v>
          </cell>
          <cell r="J129">
            <v>73</v>
          </cell>
        </row>
        <row r="130">
          <cell r="G130" t="str">
            <v>105465-P.S.R. RAMADILLA</v>
          </cell>
          <cell r="H130">
            <v>14</v>
          </cell>
          <cell r="I130"/>
          <cell r="J130">
            <v>14</v>
          </cell>
        </row>
        <row r="131">
          <cell r="G131" t="str">
            <v>105466-P.S.R. VALLE HERMOSO</v>
          </cell>
          <cell r="H131">
            <v>26</v>
          </cell>
          <cell r="I131"/>
          <cell r="J131">
            <v>26</v>
          </cell>
        </row>
        <row r="132">
          <cell r="G132" t="str">
            <v>105490-P.S.R. EL DURAZNO</v>
          </cell>
          <cell r="H132">
            <v>15</v>
          </cell>
          <cell r="I132">
            <v>14</v>
          </cell>
          <cell r="J132">
            <v>29</v>
          </cell>
        </row>
        <row r="133">
          <cell r="G133" t="str">
            <v>04303-MONTE PATRIA</v>
          </cell>
          <cell r="H133">
            <v>1278</v>
          </cell>
          <cell r="I133">
            <v>1276</v>
          </cell>
          <cell r="J133">
            <v>2554</v>
          </cell>
        </row>
        <row r="134">
          <cell r="G134" t="str">
            <v>105307-CES. RURAL MONTE PATRIA</v>
          </cell>
          <cell r="H134">
            <v>428</v>
          </cell>
          <cell r="I134">
            <v>389</v>
          </cell>
          <cell r="J134">
            <v>817</v>
          </cell>
        </row>
        <row r="135">
          <cell r="G135" t="str">
            <v>105311-CES. RURAL CHAÑARAL ALTO</v>
          </cell>
          <cell r="H135">
            <v>162</v>
          </cell>
          <cell r="I135">
            <v>174</v>
          </cell>
          <cell r="J135">
            <v>336</v>
          </cell>
        </row>
        <row r="136">
          <cell r="G136" t="str">
            <v>105312-CES. RURAL CAREN</v>
          </cell>
          <cell r="H136">
            <v>106</v>
          </cell>
          <cell r="I136">
            <v>103</v>
          </cell>
          <cell r="J136">
            <v>209</v>
          </cell>
        </row>
        <row r="137">
          <cell r="G137" t="str">
            <v>105318-CES. RURAL EL PALQUI</v>
          </cell>
          <cell r="H137">
            <v>314</v>
          </cell>
          <cell r="I137">
            <v>319</v>
          </cell>
          <cell r="J137">
            <v>633</v>
          </cell>
        </row>
        <row r="138">
          <cell r="G138" t="str">
            <v>105425-P.S.R. CHILECITO</v>
          </cell>
          <cell r="H138">
            <v>26</v>
          </cell>
          <cell r="I138">
            <v>16</v>
          </cell>
          <cell r="J138">
            <v>42</v>
          </cell>
        </row>
        <row r="139">
          <cell r="G139" t="str">
            <v>105427-P.S.R. HACIENDA VALDIVIA</v>
          </cell>
          <cell r="H139">
            <v>23</v>
          </cell>
          <cell r="I139">
            <v>27</v>
          </cell>
          <cell r="J139">
            <v>50</v>
          </cell>
        </row>
        <row r="140">
          <cell r="G140" t="str">
            <v>105428-P.S.R. HUATULAME</v>
          </cell>
          <cell r="H140">
            <v>39</v>
          </cell>
          <cell r="I140">
            <v>45</v>
          </cell>
          <cell r="J140">
            <v>84</v>
          </cell>
        </row>
        <row r="141">
          <cell r="G141" t="str">
            <v>105430-P.S.R. MIALQUI</v>
          </cell>
          <cell r="H141">
            <v>24</v>
          </cell>
          <cell r="I141">
            <v>34</v>
          </cell>
          <cell r="J141">
            <v>58</v>
          </cell>
        </row>
        <row r="142">
          <cell r="G142" t="str">
            <v>105431-P.S.R. PEDREGAL</v>
          </cell>
          <cell r="H142">
            <v>27</v>
          </cell>
          <cell r="I142">
            <v>29</v>
          </cell>
          <cell r="J142">
            <v>56</v>
          </cell>
        </row>
        <row r="143">
          <cell r="G143" t="str">
            <v>105432-P.S.R. RAPEL</v>
          </cell>
          <cell r="H143">
            <v>42</v>
          </cell>
          <cell r="I143">
            <v>52</v>
          </cell>
          <cell r="J143">
            <v>94</v>
          </cell>
        </row>
        <row r="144">
          <cell r="G144" t="str">
            <v>105435-P.S.R. TULAHUEN</v>
          </cell>
          <cell r="H144">
            <v>52</v>
          </cell>
          <cell r="I144">
            <v>54</v>
          </cell>
          <cell r="J144">
            <v>106</v>
          </cell>
        </row>
        <row r="145">
          <cell r="G145" t="str">
            <v>105436-P.S.R. EL MAITEN</v>
          </cell>
          <cell r="H145">
            <v>21</v>
          </cell>
          <cell r="I145">
            <v>21</v>
          </cell>
          <cell r="J145">
            <v>42</v>
          </cell>
        </row>
        <row r="146">
          <cell r="G146" t="str">
            <v>105489-P.S.R. RAMADAS DE TULAHUEN</v>
          </cell>
          <cell r="H146">
            <v>14</v>
          </cell>
          <cell r="I146">
            <v>13</v>
          </cell>
          <cell r="J146">
            <v>27</v>
          </cell>
        </row>
        <row r="147">
          <cell r="G147" t="str">
            <v>04304-PUNITAQUI</v>
          </cell>
          <cell r="H147">
            <v>478</v>
          </cell>
          <cell r="I147">
            <v>494</v>
          </cell>
          <cell r="J147">
            <v>972</v>
          </cell>
        </row>
        <row r="148">
          <cell r="G148" t="str">
            <v>105308-CES. RURAL PUNITAQUI</v>
          </cell>
          <cell r="H148">
            <v>470</v>
          </cell>
          <cell r="I148">
            <v>488</v>
          </cell>
          <cell r="J148">
            <v>958</v>
          </cell>
        </row>
        <row r="149">
          <cell r="G149" t="str">
            <v>105440-P.S.R. DIVISADERO</v>
          </cell>
          <cell r="H149">
            <v>1</v>
          </cell>
          <cell r="I149">
            <v>1</v>
          </cell>
          <cell r="J149">
            <v>2</v>
          </cell>
        </row>
        <row r="150">
          <cell r="G150" t="str">
            <v>105442-P.S.R. SAN PEDRO DE QUILES</v>
          </cell>
          <cell r="H150">
            <v>4</v>
          </cell>
          <cell r="I150">
            <v>4</v>
          </cell>
          <cell r="J150">
            <v>8</v>
          </cell>
        </row>
        <row r="151">
          <cell r="G151" t="str">
            <v xml:space="preserve">105508-P.S.R. EL PARRAL DE QUILES  </v>
          </cell>
          <cell r="H151">
            <v>3</v>
          </cell>
          <cell r="I151">
            <v>1</v>
          </cell>
          <cell r="J151">
            <v>4</v>
          </cell>
        </row>
        <row r="152">
          <cell r="G152" t="str">
            <v>04305-RIO HURTADO</v>
          </cell>
          <cell r="H152">
            <v>249</v>
          </cell>
          <cell r="I152">
            <v>283</v>
          </cell>
          <cell r="J152">
            <v>532</v>
          </cell>
        </row>
        <row r="153">
          <cell r="G153" t="str">
            <v>105310-CES. RURAL PICHASCA</v>
          </cell>
          <cell r="H153">
            <v>98</v>
          </cell>
          <cell r="I153">
            <v>105</v>
          </cell>
          <cell r="J153">
            <v>203</v>
          </cell>
        </row>
        <row r="154">
          <cell r="G154" t="str">
            <v>105409-P.S.R. EL CHAÑAR</v>
          </cell>
          <cell r="H154">
            <v>12</v>
          </cell>
          <cell r="I154">
            <v>16</v>
          </cell>
          <cell r="J154">
            <v>28</v>
          </cell>
        </row>
        <row r="155">
          <cell r="G155" t="str">
            <v>105410-P.S.R. HURTADO</v>
          </cell>
          <cell r="H155">
            <v>26</v>
          </cell>
          <cell r="I155">
            <v>27</v>
          </cell>
          <cell r="J155">
            <v>53</v>
          </cell>
        </row>
        <row r="156">
          <cell r="G156" t="str">
            <v>105411-P.S.R. LAS BREAS</v>
          </cell>
          <cell r="H156">
            <v>25</v>
          </cell>
          <cell r="I156">
            <v>38</v>
          </cell>
          <cell r="J156">
            <v>63</v>
          </cell>
        </row>
        <row r="157">
          <cell r="G157" t="str">
            <v>105413-P.S.R. SAMO ALTO</v>
          </cell>
          <cell r="H157">
            <v>37</v>
          </cell>
          <cell r="I157">
            <v>37</v>
          </cell>
          <cell r="J157">
            <v>74</v>
          </cell>
        </row>
        <row r="158">
          <cell r="G158" t="str">
            <v>105414-P.S.R. SERON</v>
          </cell>
          <cell r="H158">
            <v>37</v>
          </cell>
          <cell r="I158">
            <v>45</v>
          </cell>
          <cell r="J158">
            <v>82</v>
          </cell>
        </row>
        <row r="159">
          <cell r="G159" t="str">
            <v>105503-P.S.R. TABAQUEROS</v>
          </cell>
          <cell r="H159">
            <v>14</v>
          </cell>
          <cell r="I159">
            <v>15</v>
          </cell>
          <cell r="J159">
            <v>29</v>
          </cell>
        </row>
        <row r="160">
          <cell r="G160" t="str">
            <v>Total general</v>
          </cell>
          <cell r="H160">
            <v>28001</v>
          </cell>
          <cell r="I160">
            <v>28221</v>
          </cell>
          <cell r="J160">
            <v>56222</v>
          </cell>
        </row>
      </sheetData>
      <sheetData sheetId="12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195</v>
          </cell>
          <cell r="I5">
            <v>134</v>
          </cell>
          <cell r="J5">
            <v>190</v>
          </cell>
          <cell r="K5">
            <v>182</v>
          </cell>
          <cell r="L5">
            <v>157</v>
          </cell>
          <cell r="M5">
            <v>147</v>
          </cell>
          <cell r="N5">
            <v>183</v>
          </cell>
          <cell r="O5">
            <v>179</v>
          </cell>
          <cell r="P5">
            <v>163</v>
          </cell>
          <cell r="Q5">
            <v>195</v>
          </cell>
          <cell r="R5">
            <v>84</v>
          </cell>
          <cell r="S5">
            <v>162</v>
          </cell>
          <cell r="T5">
            <v>1971</v>
          </cell>
        </row>
        <row r="6">
          <cell r="G6" t="str">
            <v>105300-CES. CARDENAL CARO</v>
          </cell>
          <cell r="H6">
            <v>15</v>
          </cell>
          <cell r="I6">
            <v>16</v>
          </cell>
          <cell r="J6">
            <v>32</v>
          </cell>
          <cell r="K6">
            <v>35</v>
          </cell>
          <cell r="L6">
            <v>28</v>
          </cell>
          <cell r="M6">
            <v>26</v>
          </cell>
          <cell r="N6">
            <v>35</v>
          </cell>
          <cell r="O6">
            <v>34</v>
          </cell>
          <cell r="P6">
            <v>40</v>
          </cell>
          <cell r="Q6">
            <v>34</v>
          </cell>
          <cell r="R6">
            <v>18</v>
          </cell>
          <cell r="S6">
            <v>25</v>
          </cell>
          <cell r="T6">
            <v>338</v>
          </cell>
        </row>
        <row r="7">
          <cell r="G7" t="str">
            <v>105301-CES. LAS COMPAÑIAS</v>
          </cell>
          <cell r="H7">
            <v>22</v>
          </cell>
          <cell r="I7">
            <v>26</v>
          </cell>
          <cell r="J7">
            <v>14</v>
          </cell>
          <cell r="K7">
            <v>24</v>
          </cell>
          <cell r="L7">
            <v>16</v>
          </cell>
          <cell r="M7">
            <v>13</v>
          </cell>
          <cell r="N7">
            <v>19</v>
          </cell>
          <cell r="O7">
            <v>21</v>
          </cell>
          <cell r="P7">
            <v>19</v>
          </cell>
          <cell r="Q7">
            <v>16</v>
          </cell>
          <cell r="R7">
            <v>6</v>
          </cell>
          <cell r="S7">
            <v>9</v>
          </cell>
          <cell r="T7">
            <v>205</v>
          </cell>
        </row>
        <row r="8">
          <cell r="G8" t="str">
            <v>105302-CES. PEDRO AGUIRRE C.</v>
          </cell>
          <cell r="H8">
            <v>31</v>
          </cell>
          <cell r="I8">
            <v>21</v>
          </cell>
          <cell r="J8">
            <v>24</v>
          </cell>
          <cell r="K8">
            <v>28</v>
          </cell>
          <cell r="L8">
            <v>26</v>
          </cell>
          <cell r="M8">
            <v>22</v>
          </cell>
          <cell r="N8">
            <v>23</v>
          </cell>
          <cell r="O8">
            <v>31</v>
          </cell>
          <cell r="P8">
            <v>19</v>
          </cell>
          <cell r="Q8">
            <v>33</v>
          </cell>
          <cell r="R8">
            <v>9</v>
          </cell>
          <cell r="S8">
            <v>27</v>
          </cell>
          <cell r="T8">
            <v>294</v>
          </cell>
        </row>
        <row r="9">
          <cell r="G9" t="str">
            <v>105313-CES. SCHAFFHAUSER</v>
          </cell>
          <cell r="H9">
            <v>38</v>
          </cell>
          <cell r="I9">
            <v>29</v>
          </cell>
          <cell r="J9">
            <v>51</v>
          </cell>
          <cell r="K9">
            <v>36</v>
          </cell>
          <cell r="L9">
            <v>32</v>
          </cell>
          <cell r="M9">
            <v>40</v>
          </cell>
          <cell r="N9">
            <v>36</v>
          </cell>
          <cell r="O9">
            <v>25</v>
          </cell>
          <cell r="P9">
            <v>31</v>
          </cell>
          <cell r="Q9">
            <v>48</v>
          </cell>
          <cell r="R9">
            <v>3</v>
          </cell>
          <cell r="S9">
            <v>35</v>
          </cell>
          <cell r="T9">
            <v>404</v>
          </cell>
        </row>
        <row r="10">
          <cell r="G10" t="str">
            <v>105319-CES. CARDENAL R.S.H.</v>
          </cell>
          <cell r="H10">
            <v>29</v>
          </cell>
          <cell r="I10">
            <v>16</v>
          </cell>
          <cell r="J10">
            <v>27</v>
          </cell>
          <cell r="K10">
            <v>16</v>
          </cell>
          <cell r="L10">
            <v>27</v>
          </cell>
          <cell r="M10">
            <v>19</v>
          </cell>
          <cell r="N10">
            <v>25</v>
          </cell>
          <cell r="O10">
            <v>31</v>
          </cell>
          <cell r="P10">
            <v>14</v>
          </cell>
          <cell r="Q10">
            <v>24</v>
          </cell>
          <cell r="R10">
            <v>27</v>
          </cell>
          <cell r="S10">
            <v>21</v>
          </cell>
          <cell r="T10">
            <v>276</v>
          </cell>
        </row>
        <row r="11">
          <cell r="G11" t="str">
            <v>105325-CESFAM JUAN PABLO II</v>
          </cell>
          <cell r="H11">
            <v>44</v>
          </cell>
          <cell r="I11">
            <v>20</v>
          </cell>
          <cell r="J11">
            <v>27</v>
          </cell>
          <cell r="K11">
            <v>24</v>
          </cell>
          <cell r="L11">
            <v>18</v>
          </cell>
          <cell r="M11">
            <v>16</v>
          </cell>
          <cell r="N11">
            <v>32</v>
          </cell>
          <cell r="O11">
            <v>26</v>
          </cell>
          <cell r="P11">
            <v>25</v>
          </cell>
          <cell r="Q11">
            <v>26</v>
          </cell>
          <cell r="R11">
            <v>12</v>
          </cell>
          <cell r="S11">
            <v>33</v>
          </cell>
          <cell r="T11">
            <v>303</v>
          </cell>
        </row>
        <row r="12">
          <cell r="G12" t="str">
            <v xml:space="preserve">105400-P.S.R. ALGARROBITO            </v>
          </cell>
          <cell r="H12">
            <v>1</v>
          </cell>
          <cell r="I12">
            <v>1</v>
          </cell>
          <cell r="J12">
            <v>1</v>
          </cell>
          <cell r="K12">
            <v>4</v>
          </cell>
          <cell r="L12"/>
          <cell r="M12">
            <v>2</v>
          </cell>
          <cell r="N12">
            <v>2</v>
          </cell>
          <cell r="O12">
            <v>2</v>
          </cell>
          <cell r="P12">
            <v>2</v>
          </cell>
          <cell r="Q12">
            <v>1</v>
          </cell>
          <cell r="R12">
            <v>1</v>
          </cell>
          <cell r="S12">
            <v>2</v>
          </cell>
          <cell r="T12">
            <v>19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2</v>
          </cell>
          <cell r="L13"/>
          <cell r="M13"/>
          <cell r="N13"/>
          <cell r="O13"/>
          <cell r="P13"/>
          <cell r="Q13"/>
          <cell r="R13">
            <v>1</v>
          </cell>
          <cell r="S13">
            <v>1</v>
          </cell>
          <cell r="T13">
            <v>6</v>
          </cell>
        </row>
        <row r="14">
          <cell r="G14" t="str">
            <v>105402-P.S.R. EL ROMERO</v>
          </cell>
          <cell r="H14"/>
          <cell r="I14"/>
          <cell r="J14"/>
          <cell r="K14"/>
          <cell r="L14"/>
          <cell r="M14"/>
          <cell r="N14"/>
          <cell r="O14"/>
          <cell r="P14">
            <v>1</v>
          </cell>
          <cell r="Q14"/>
          <cell r="R14">
            <v>1</v>
          </cell>
          <cell r="S14">
            <v>2</v>
          </cell>
          <cell r="T14">
            <v>4</v>
          </cell>
        </row>
        <row r="15">
          <cell r="G15" t="str">
            <v>105499-P.S.R. LAMBERT</v>
          </cell>
          <cell r="H15"/>
          <cell r="I15"/>
          <cell r="J15">
            <v>1</v>
          </cell>
          <cell r="K15"/>
          <cell r="L15"/>
          <cell r="M15">
            <v>1</v>
          </cell>
          <cell r="N15">
            <v>1</v>
          </cell>
          <cell r="O15"/>
          <cell r="P15"/>
          <cell r="Q15">
            <v>1</v>
          </cell>
          <cell r="R15"/>
          <cell r="S15">
            <v>1</v>
          </cell>
          <cell r="T15">
            <v>5</v>
          </cell>
        </row>
        <row r="16">
          <cell r="G16" t="str">
            <v>105700-CECOF VILLA EL INDIO</v>
          </cell>
          <cell r="H16">
            <v>1</v>
          </cell>
          <cell r="I16"/>
          <cell r="J16">
            <v>5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3</v>
          </cell>
          <cell r="P16">
            <v>4</v>
          </cell>
          <cell r="Q16">
            <v>1</v>
          </cell>
          <cell r="R16">
            <v>1</v>
          </cell>
          <cell r="S16">
            <v>2</v>
          </cell>
          <cell r="T16">
            <v>21</v>
          </cell>
        </row>
        <row r="17">
          <cell r="G17" t="str">
            <v>105701-CECOF VILLA ALEMANIA</v>
          </cell>
          <cell r="H17">
            <v>3</v>
          </cell>
          <cell r="I17">
            <v>1</v>
          </cell>
          <cell r="J17">
            <v>2</v>
          </cell>
          <cell r="K17">
            <v>3</v>
          </cell>
          <cell r="L17"/>
          <cell r="M17">
            <v>2</v>
          </cell>
          <cell r="N17">
            <v>1</v>
          </cell>
          <cell r="O17">
            <v>2</v>
          </cell>
          <cell r="P17">
            <v>2</v>
          </cell>
          <cell r="Q17">
            <v>4</v>
          </cell>
          <cell r="R17">
            <v>2</v>
          </cell>
          <cell r="S17">
            <v>2</v>
          </cell>
          <cell r="T17">
            <v>24</v>
          </cell>
        </row>
        <row r="18">
          <cell r="G18" t="str">
            <v>105702-CECOF VILLA LAMBERT</v>
          </cell>
          <cell r="H18">
            <v>2</v>
          </cell>
          <cell r="I18">
            <v>4</v>
          </cell>
          <cell r="J18">
            <v>3</v>
          </cell>
          <cell r="K18">
            <v>4</v>
          </cell>
          <cell r="L18">
            <v>3</v>
          </cell>
          <cell r="M18">
            <v>4</v>
          </cell>
          <cell r="N18">
            <v>4</v>
          </cell>
          <cell r="O18">
            <v>1</v>
          </cell>
          <cell r="P18">
            <v>3</v>
          </cell>
          <cell r="Q18">
            <v>4</v>
          </cell>
          <cell r="R18"/>
          <cell r="S18">
            <v>1</v>
          </cell>
          <cell r="T18">
            <v>33</v>
          </cell>
        </row>
        <row r="19">
          <cell r="G19" t="str">
            <v>200402-CECOF ARCOS DE PINAMAR</v>
          </cell>
          <cell r="H19">
            <v>7</v>
          </cell>
          <cell r="I19"/>
          <cell r="J19">
            <v>3</v>
          </cell>
          <cell r="K19">
            <v>5</v>
          </cell>
          <cell r="L19">
            <v>6</v>
          </cell>
          <cell r="M19">
            <v>1</v>
          </cell>
          <cell r="N19">
            <v>4</v>
          </cell>
          <cell r="O19">
            <v>3</v>
          </cell>
          <cell r="P19">
            <v>3</v>
          </cell>
          <cell r="Q19">
            <v>3</v>
          </cell>
          <cell r="R19">
            <v>3</v>
          </cell>
          <cell r="S19">
            <v>1</v>
          </cell>
          <cell r="T19">
            <v>39</v>
          </cell>
        </row>
        <row r="20">
          <cell r="G20" t="str">
            <v>04102-COQUIMBO</v>
          </cell>
          <cell r="H20">
            <v>182</v>
          </cell>
          <cell r="I20">
            <v>162</v>
          </cell>
          <cell r="J20">
            <v>174</v>
          </cell>
          <cell r="K20">
            <v>199</v>
          </cell>
          <cell r="L20">
            <v>144</v>
          </cell>
          <cell r="M20">
            <v>136</v>
          </cell>
          <cell r="N20">
            <v>154</v>
          </cell>
          <cell r="O20">
            <v>195</v>
          </cell>
          <cell r="P20">
            <v>147</v>
          </cell>
          <cell r="Q20">
            <v>137</v>
          </cell>
          <cell r="R20">
            <v>36</v>
          </cell>
          <cell r="S20">
            <v>127</v>
          </cell>
          <cell r="T20">
            <v>1793</v>
          </cell>
        </row>
        <row r="21">
          <cell r="G21" t="str">
            <v>105303-CES. SAN JUAN</v>
          </cell>
          <cell r="H21">
            <v>23</v>
          </cell>
          <cell r="I21">
            <v>18</v>
          </cell>
          <cell r="J21">
            <v>17</v>
          </cell>
          <cell r="K21">
            <v>26</v>
          </cell>
          <cell r="L21">
            <v>18</v>
          </cell>
          <cell r="M21">
            <v>16</v>
          </cell>
          <cell r="N21">
            <v>28</v>
          </cell>
          <cell r="O21">
            <v>36</v>
          </cell>
          <cell r="P21">
            <v>20</v>
          </cell>
          <cell r="Q21">
            <v>16</v>
          </cell>
          <cell r="R21">
            <v>12</v>
          </cell>
          <cell r="S21">
            <v>21</v>
          </cell>
          <cell r="T21">
            <v>251</v>
          </cell>
        </row>
        <row r="22">
          <cell r="G22" t="str">
            <v>105304-CES. SANTA CECILIA</v>
          </cell>
          <cell r="H22">
            <v>13</v>
          </cell>
          <cell r="I22">
            <v>22</v>
          </cell>
          <cell r="J22">
            <v>17</v>
          </cell>
          <cell r="K22">
            <v>20</v>
          </cell>
          <cell r="L22">
            <v>18</v>
          </cell>
          <cell r="M22">
            <v>17</v>
          </cell>
          <cell r="N22">
            <v>19</v>
          </cell>
          <cell r="O22">
            <v>23</v>
          </cell>
          <cell r="P22">
            <v>23</v>
          </cell>
          <cell r="Q22">
            <v>22</v>
          </cell>
          <cell r="R22">
            <v>1</v>
          </cell>
          <cell r="S22">
            <v>12</v>
          </cell>
          <cell r="T22">
            <v>207</v>
          </cell>
        </row>
        <row r="23">
          <cell r="G23" t="str">
            <v>105305-CES. TIERRAS BLANCAS</v>
          </cell>
          <cell r="H23">
            <v>57</v>
          </cell>
          <cell r="I23">
            <v>54</v>
          </cell>
          <cell r="J23">
            <v>61</v>
          </cell>
          <cell r="K23">
            <v>51</v>
          </cell>
          <cell r="L23">
            <v>45</v>
          </cell>
          <cell r="M23">
            <v>42</v>
          </cell>
          <cell r="N23">
            <v>46</v>
          </cell>
          <cell r="O23">
            <v>60</v>
          </cell>
          <cell r="P23">
            <v>37</v>
          </cell>
          <cell r="Q23">
            <v>42</v>
          </cell>
          <cell r="R23">
            <v>1</v>
          </cell>
          <cell r="S23">
            <v>34</v>
          </cell>
          <cell r="T23">
            <v>530</v>
          </cell>
        </row>
        <row r="24">
          <cell r="G24" t="str">
            <v>105321-CES. RURAL  TONGOY</v>
          </cell>
          <cell r="H24">
            <v>10</v>
          </cell>
          <cell r="I24">
            <v>7</v>
          </cell>
          <cell r="J24">
            <v>6</v>
          </cell>
          <cell r="K24">
            <v>10</v>
          </cell>
          <cell r="L24">
            <v>7</v>
          </cell>
          <cell r="M24">
            <v>8</v>
          </cell>
          <cell r="N24"/>
          <cell r="O24">
            <v>6</v>
          </cell>
          <cell r="P24">
            <v>4</v>
          </cell>
          <cell r="Q24">
            <v>4</v>
          </cell>
          <cell r="R24">
            <v>4</v>
          </cell>
          <cell r="S24">
            <v>7</v>
          </cell>
          <cell r="T24">
            <v>73</v>
          </cell>
        </row>
        <row r="25">
          <cell r="G25" t="str">
            <v>105323-CES. DR. SERGIO AGUILAR</v>
          </cell>
          <cell r="H25">
            <v>35</v>
          </cell>
          <cell r="I25">
            <v>31</v>
          </cell>
          <cell r="J25">
            <v>29</v>
          </cell>
          <cell r="K25">
            <v>50</v>
          </cell>
          <cell r="L25">
            <v>21</v>
          </cell>
          <cell r="M25">
            <v>7</v>
          </cell>
          <cell r="N25">
            <v>23</v>
          </cell>
          <cell r="O25">
            <v>33</v>
          </cell>
          <cell r="P25">
            <v>26</v>
          </cell>
          <cell r="Q25">
            <v>20</v>
          </cell>
          <cell r="R25"/>
          <cell r="S25">
            <v>19</v>
          </cell>
          <cell r="T25">
            <v>294</v>
          </cell>
        </row>
        <row r="26">
          <cell r="G26" t="str">
            <v>105405-P.S.R. GUANAQUEROS</v>
          </cell>
          <cell r="H26">
            <v>1</v>
          </cell>
          <cell r="I26"/>
          <cell r="J26"/>
          <cell r="K26">
            <v>5</v>
          </cell>
          <cell r="L26"/>
          <cell r="M26">
            <v>6</v>
          </cell>
          <cell r="N26"/>
          <cell r="O26">
            <v>4</v>
          </cell>
          <cell r="P26">
            <v>4</v>
          </cell>
          <cell r="Q26">
            <v>2</v>
          </cell>
          <cell r="R26">
            <v>1</v>
          </cell>
          <cell r="S26">
            <v>4</v>
          </cell>
          <cell r="T26">
            <v>27</v>
          </cell>
        </row>
        <row r="27">
          <cell r="G27" t="str">
            <v>105407-P.S.R. TAMBILLOS</v>
          </cell>
          <cell r="H27">
            <v>1</v>
          </cell>
          <cell r="I27"/>
          <cell r="J27"/>
          <cell r="K27"/>
          <cell r="L27"/>
          <cell r="M27">
            <v>3</v>
          </cell>
          <cell r="N27"/>
          <cell r="O27"/>
          <cell r="P27"/>
          <cell r="Q27"/>
          <cell r="R27">
            <v>1</v>
          </cell>
          <cell r="S27"/>
          <cell r="T27">
            <v>5</v>
          </cell>
        </row>
        <row r="28">
          <cell r="G28" t="str">
            <v>105705-CECOF EL ALBA</v>
          </cell>
          <cell r="H28">
            <v>6</v>
          </cell>
          <cell r="I28">
            <v>2</v>
          </cell>
          <cell r="J28">
            <v>4</v>
          </cell>
          <cell r="K28">
            <v>8</v>
          </cell>
          <cell r="L28">
            <v>4</v>
          </cell>
          <cell r="M28">
            <v>5</v>
          </cell>
          <cell r="N28">
            <v>2</v>
          </cell>
          <cell r="O28">
            <v>3</v>
          </cell>
          <cell r="P28">
            <v>3</v>
          </cell>
          <cell r="Q28">
            <v>1</v>
          </cell>
          <cell r="R28">
            <v>4</v>
          </cell>
          <cell r="S28">
            <v>4</v>
          </cell>
          <cell r="T28">
            <v>46</v>
          </cell>
        </row>
        <row r="29">
          <cell r="G29" t="str">
            <v>200273-CECOF PUNTA MIRA</v>
          </cell>
          <cell r="H29">
            <v>4</v>
          </cell>
          <cell r="I29">
            <v>7</v>
          </cell>
          <cell r="J29">
            <v>8</v>
          </cell>
          <cell r="K29">
            <v>5</v>
          </cell>
          <cell r="L29">
            <v>4</v>
          </cell>
          <cell r="M29">
            <v>3</v>
          </cell>
          <cell r="N29">
            <v>3</v>
          </cell>
          <cell r="O29">
            <v>3</v>
          </cell>
          <cell r="P29">
            <v>7</v>
          </cell>
          <cell r="Q29">
            <v>2</v>
          </cell>
          <cell r="R29">
            <v>2</v>
          </cell>
          <cell r="S29">
            <v>2</v>
          </cell>
          <cell r="T29">
            <v>50</v>
          </cell>
        </row>
        <row r="30">
          <cell r="G30" t="str">
            <v>200494-CESFAM EL SAUCE</v>
          </cell>
          <cell r="H30">
            <v>20</v>
          </cell>
          <cell r="I30">
            <v>11</v>
          </cell>
          <cell r="J30">
            <v>23</v>
          </cell>
          <cell r="K30">
            <v>16</v>
          </cell>
          <cell r="L30">
            <v>15</v>
          </cell>
          <cell r="M30">
            <v>17</v>
          </cell>
          <cell r="N30">
            <v>13</v>
          </cell>
          <cell r="O30">
            <v>17</v>
          </cell>
          <cell r="P30">
            <v>14</v>
          </cell>
          <cell r="Q30">
            <v>19</v>
          </cell>
          <cell r="R30">
            <v>3</v>
          </cell>
          <cell r="S30">
            <v>13</v>
          </cell>
          <cell r="T30">
            <v>181</v>
          </cell>
        </row>
        <row r="31">
          <cell r="G31" t="str">
            <v>200499-CESFAM PAN DE AZÚCAR</v>
          </cell>
          <cell r="H31">
            <v>12</v>
          </cell>
          <cell r="I31">
            <v>10</v>
          </cell>
          <cell r="J31">
            <v>9</v>
          </cell>
          <cell r="K31">
            <v>8</v>
          </cell>
          <cell r="L31">
            <v>12</v>
          </cell>
          <cell r="M31">
            <v>12</v>
          </cell>
          <cell r="N31">
            <v>20</v>
          </cell>
          <cell r="O31">
            <v>10</v>
          </cell>
          <cell r="P31">
            <v>9</v>
          </cell>
          <cell r="Q31">
            <v>9</v>
          </cell>
          <cell r="R31">
            <v>5</v>
          </cell>
          <cell r="S31">
            <v>6</v>
          </cell>
          <cell r="T31">
            <v>122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>
            <v>2</v>
          </cell>
          <cell r="S32">
            <v>5</v>
          </cell>
          <cell r="T32">
            <v>7</v>
          </cell>
        </row>
        <row r="33">
          <cell r="G33" t="str">
            <v>04103-ANDACOLLO</v>
          </cell>
          <cell r="H33">
            <v>6</v>
          </cell>
          <cell r="I33">
            <v>6</v>
          </cell>
          <cell r="J33">
            <v>6</v>
          </cell>
          <cell r="K33">
            <v>12</v>
          </cell>
          <cell r="L33">
            <v>5</v>
          </cell>
          <cell r="M33">
            <v>8</v>
          </cell>
          <cell r="N33">
            <v>13</v>
          </cell>
          <cell r="O33">
            <v>2</v>
          </cell>
          <cell r="P33">
            <v>9</v>
          </cell>
          <cell r="Q33">
            <v>7</v>
          </cell>
          <cell r="R33">
            <v>1</v>
          </cell>
          <cell r="S33">
            <v>4</v>
          </cell>
          <cell r="T33">
            <v>79</v>
          </cell>
        </row>
        <row r="34">
          <cell r="G34" t="str">
            <v>105106-HOSPITAL ANDACOLLO</v>
          </cell>
          <cell r="H34">
            <v>6</v>
          </cell>
          <cell r="I34">
            <v>6</v>
          </cell>
          <cell r="J34">
            <v>6</v>
          </cell>
          <cell r="K34">
            <v>12</v>
          </cell>
          <cell r="L34">
            <v>5</v>
          </cell>
          <cell r="M34">
            <v>8</v>
          </cell>
          <cell r="N34">
            <v>13</v>
          </cell>
          <cell r="O34">
            <v>2</v>
          </cell>
          <cell r="P34">
            <v>9</v>
          </cell>
          <cell r="Q34">
            <v>7</v>
          </cell>
          <cell r="R34">
            <v>1</v>
          </cell>
          <cell r="S34">
            <v>4</v>
          </cell>
          <cell r="T34">
            <v>79</v>
          </cell>
        </row>
        <row r="35">
          <cell r="G35" t="str">
            <v>04104-LA HIGUERA</v>
          </cell>
          <cell r="H35"/>
          <cell r="I35"/>
          <cell r="J35"/>
          <cell r="K35">
            <v>4</v>
          </cell>
          <cell r="L35">
            <v>1</v>
          </cell>
          <cell r="M35">
            <v>4</v>
          </cell>
          <cell r="N35">
            <v>5</v>
          </cell>
          <cell r="O35">
            <v>5</v>
          </cell>
          <cell r="P35"/>
          <cell r="Q35">
            <v>3</v>
          </cell>
          <cell r="R35">
            <v>2</v>
          </cell>
          <cell r="S35">
            <v>4</v>
          </cell>
          <cell r="T35">
            <v>28</v>
          </cell>
        </row>
        <row r="36">
          <cell r="G36" t="str">
            <v>105314-CES. LA HIGUERA</v>
          </cell>
          <cell r="H36"/>
          <cell r="I36"/>
          <cell r="J36"/>
          <cell r="K36">
            <v>1</v>
          </cell>
          <cell r="L36">
            <v>1</v>
          </cell>
          <cell r="M36">
            <v>3</v>
          </cell>
          <cell r="N36">
            <v>3</v>
          </cell>
          <cell r="O36">
            <v>5</v>
          </cell>
          <cell r="P36"/>
          <cell r="Q36">
            <v>2</v>
          </cell>
          <cell r="R36"/>
          <cell r="S36">
            <v>1</v>
          </cell>
          <cell r="T36">
            <v>16</v>
          </cell>
        </row>
        <row r="37">
          <cell r="G37" t="str">
            <v xml:space="preserve">105500-P.S.R. CALETA HORNOS        </v>
          </cell>
          <cell r="H37"/>
          <cell r="I37"/>
          <cell r="J37"/>
          <cell r="K37">
            <v>1</v>
          </cell>
          <cell r="L37"/>
          <cell r="M37"/>
          <cell r="N37">
            <v>1</v>
          </cell>
          <cell r="O37"/>
          <cell r="P37"/>
          <cell r="Q37">
            <v>1</v>
          </cell>
          <cell r="R37">
            <v>1</v>
          </cell>
          <cell r="S37">
            <v>1</v>
          </cell>
          <cell r="T37">
            <v>5</v>
          </cell>
        </row>
        <row r="38">
          <cell r="G38" t="str">
            <v>105505-P.S.R. LOS CHOROS</v>
          </cell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>
            <v>1</v>
          </cell>
          <cell r="S38"/>
          <cell r="T38">
            <v>1</v>
          </cell>
        </row>
        <row r="39">
          <cell r="G39" t="str">
            <v>105506-P.S.R. EL TRAPICHE</v>
          </cell>
          <cell r="H39"/>
          <cell r="I39"/>
          <cell r="J39"/>
          <cell r="K39">
            <v>2</v>
          </cell>
          <cell r="L39"/>
          <cell r="M39">
            <v>1</v>
          </cell>
          <cell r="N39">
            <v>1</v>
          </cell>
          <cell r="O39"/>
          <cell r="P39"/>
          <cell r="Q39"/>
          <cell r="R39"/>
          <cell r="S39">
            <v>2</v>
          </cell>
          <cell r="T39">
            <v>6</v>
          </cell>
        </row>
        <row r="40">
          <cell r="G40" t="str">
            <v>04105-PAIHUANO</v>
          </cell>
          <cell r="H40">
            <v>6</v>
          </cell>
          <cell r="I40">
            <v>2</v>
          </cell>
          <cell r="J40">
            <v>3</v>
          </cell>
          <cell r="K40">
            <v>5</v>
          </cell>
          <cell r="L40">
            <v>2</v>
          </cell>
          <cell r="M40">
            <v>3</v>
          </cell>
          <cell r="N40">
            <v>4</v>
          </cell>
          <cell r="O40">
            <v>4</v>
          </cell>
          <cell r="P40"/>
          <cell r="Q40">
            <v>2</v>
          </cell>
          <cell r="R40">
            <v>8</v>
          </cell>
          <cell r="S40">
            <v>1</v>
          </cell>
          <cell r="T40">
            <v>40</v>
          </cell>
        </row>
        <row r="41">
          <cell r="G41" t="str">
            <v>105306-CES. PAIHUANO</v>
          </cell>
          <cell r="H41">
            <v>5</v>
          </cell>
          <cell r="I41">
            <v>1</v>
          </cell>
          <cell r="J41">
            <v>1</v>
          </cell>
          <cell r="K41">
            <v>1</v>
          </cell>
          <cell r="L41">
            <v>2</v>
          </cell>
          <cell r="M41">
            <v>2</v>
          </cell>
          <cell r="N41">
            <v>1</v>
          </cell>
          <cell r="O41">
            <v>3</v>
          </cell>
          <cell r="P41"/>
          <cell r="Q41">
            <v>2</v>
          </cell>
          <cell r="R41">
            <v>8</v>
          </cell>
          <cell r="S41">
            <v>1</v>
          </cell>
          <cell r="T41">
            <v>27</v>
          </cell>
        </row>
        <row r="42">
          <cell r="G42" t="str">
            <v>105475-P.S.R. HORCON</v>
          </cell>
          <cell r="H42"/>
          <cell r="I42"/>
          <cell r="J42">
            <v>2</v>
          </cell>
          <cell r="K42"/>
          <cell r="L42"/>
          <cell r="M42"/>
          <cell r="N42"/>
          <cell r="O42">
            <v>1</v>
          </cell>
          <cell r="P42"/>
          <cell r="Q42"/>
          <cell r="R42"/>
          <cell r="S42"/>
          <cell r="T42">
            <v>3</v>
          </cell>
        </row>
        <row r="43">
          <cell r="G43" t="str">
            <v>105476-P.S.R. MONTE GRANDE</v>
          </cell>
          <cell r="H43"/>
          <cell r="I43"/>
          <cell r="J43"/>
          <cell r="K43">
            <v>1</v>
          </cell>
          <cell r="L43"/>
          <cell r="M43">
            <v>1</v>
          </cell>
          <cell r="N43">
            <v>2</v>
          </cell>
          <cell r="O43"/>
          <cell r="P43"/>
          <cell r="Q43"/>
          <cell r="R43"/>
          <cell r="S43"/>
          <cell r="T43">
            <v>4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/>
          <cell r="K44">
            <v>3</v>
          </cell>
          <cell r="L44"/>
          <cell r="M44"/>
          <cell r="N44">
            <v>1</v>
          </cell>
          <cell r="O44"/>
          <cell r="P44"/>
          <cell r="Q44"/>
          <cell r="R44"/>
          <cell r="S44"/>
          <cell r="T44">
            <v>6</v>
          </cell>
        </row>
        <row r="45">
          <cell r="G45" t="str">
            <v>04106-VICUÑA</v>
          </cell>
          <cell r="H45">
            <v>24</v>
          </cell>
          <cell r="I45">
            <v>8</v>
          </cell>
          <cell r="J45">
            <v>17</v>
          </cell>
          <cell r="K45">
            <v>18</v>
          </cell>
          <cell r="L45">
            <v>17</v>
          </cell>
          <cell r="M45">
            <v>15</v>
          </cell>
          <cell r="N45">
            <v>29</v>
          </cell>
          <cell r="O45">
            <v>23</v>
          </cell>
          <cell r="P45">
            <v>14</v>
          </cell>
          <cell r="Q45">
            <v>25</v>
          </cell>
          <cell r="R45">
            <v>12</v>
          </cell>
          <cell r="S45">
            <v>18</v>
          </cell>
          <cell r="T45">
            <v>220</v>
          </cell>
        </row>
        <row r="46">
          <cell r="G46" t="str">
            <v>105107-HOSPITAL VICUÑA</v>
          </cell>
          <cell r="H46">
            <v>11</v>
          </cell>
          <cell r="I46">
            <v>4</v>
          </cell>
          <cell r="J46">
            <v>8</v>
          </cell>
          <cell r="K46">
            <v>7</v>
          </cell>
          <cell r="L46">
            <v>10</v>
          </cell>
          <cell r="M46">
            <v>7</v>
          </cell>
          <cell r="N46">
            <v>19</v>
          </cell>
          <cell r="O46">
            <v>13</v>
          </cell>
          <cell r="P46">
            <v>3</v>
          </cell>
          <cell r="Q46">
            <v>12</v>
          </cell>
          <cell r="R46">
            <v>7</v>
          </cell>
          <cell r="S46">
            <v>11</v>
          </cell>
          <cell r="T46">
            <v>112</v>
          </cell>
        </row>
        <row r="47">
          <cell r="G47" t="str">
            <v>105467-P.S.R. DIAGUITAS</v>
          </cell>
          <cell r="H47"/>
          <cell r="I47"/>
          <cell r="J47"/>
          <cell r="K47">
            <v>2</v>
          </cell>
          <cell r="L47">
            <v>2</v>
          </cell>
          <cell r="M47"/>
          <cell r="N47">
            <v>3</v>
          </cell>
          <cell r="O47">
            <v>1</v>
          </cell>
          <cell r="P47"/>
          <cell r="Q47">
            <v>1</v>
          </cell>
          <cell r="R47"/>
          <cell r="S47"/>
          <cell r="T47">
            <v>9</v>
          </cell>
        </row>
        <row r="48">
          <cell r="G48" t="str">
            <v>105468-P.S.R. EL MOLLE</v>
          </cell>
          <cell r="H48"/>
          <cell r="I48">
            <v>2</v>
          </cell>
          <cell r="J48">
            <v>1</v>
          </cell>
          <cell r="K48">
            <v>1</v>
          </cell>
          <cell r="L48">
            <v>1</v>
          </cell>
          <cell r="M48">
            <v>1</v>
          </cell>
          <cell r="N48">
            <v>1</v>
          </cell>
          <cell r="O48"/>
          <cell r="P48"/>
          <cell r="Q48">
            <v>1</v>
          </cell>
          <cell r="R48"/>
          <cell r="S48"/>
          <cell r="T48">
            <v>8</v>
          </cell>
        </row>
        <row r="49">
          <cell r="G49" t="str">
            <v>105469-P.S.R. EL TAMBO</v>
          </cell>
          <cell r="H49">
            <v>3</v>
          </cell>
          <cell r="I49"/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/>
          <cell r="O49"/>
          <cell r="P49">
            <v>3</v>
          </cell>
          <cell r="Q49">
            <v>1</v>
          </cell>
          <cell r="R49">
            <v>2</v>
          </cell>
          <cell r="S49"/>
          <cell r="T49">
            <v>13</v>
          </cell>
        </row>
        <row r="50">
          <cell r="G50" t="str">
            <v>105470-P.S.R. HUANTA</v>
          </cell>
          <cell r="H50">
            <v>1</v>
          </cell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/>
          <cell r="I51">
            <v>1</v>
          </cell>
          <cell r="J51"/>
          <cell r="K51">
            <v>4</v>
          </cell>
          <cell r="L51">
            <v>1</v>
          </cell>
          <cell r="M51">
            <v>1</v>
          </cell>
          <cell r="N51">
            <v>1</v>
          </cell>
          <cell r="O51">
            <v>4</v>
          </cell>
          <cell r="P51">
            <v>1</v>
          </cell>
          <cell r="Q51">
            <v>2</v>
          </cell>
          <cell r="R51">
            <v>1</v>
          </cell>
          <cell r="S51">
            <v>1</v>
          </cell>
          <cell r="T51">
            <v>17</v>
          </cell>
        </row>
        <row r="52">
          <cell r="G52" t="str">
            <v>105472-P.S.R. RIVADAVIA</v>
          </cell>
          <cell r="H52">
            <v>1</v>
          </cell>
          <cell r="I52"/>
          <cell r="J52">
            <v>1</v>
          </cell>
          <cell r="K52"/>
          <cell r="L52"/>
          <cell r="M52">
            <v>2</v>
          </cell>
          <cell r="N52"/>
          <cell r="O52">
            <v>1</v>
          </cell>
          <cell r="P52">
            <v>1</v>
          </cell>
          <cell r="Q52"/>
          <cell r="R52"/>
          <cell r="S52">
            <v>1</v>
          </cell>
          <cell r="T52">
            <v>7</v>
          </cell>
        </row>
        <row r="53">
          <cell r="G53" t="str">
            <v>105473-P.S.R. TALCUNA</v>
          </cell>
          <cell r="H53">
            <v>4</v>
          </cell>
          <cell r="I53"/>
          <cell r="J53"/>
          <cell r="K53">
            <v>1</v>
          </cell>
          <cell r="L53">
            <v>1</v>
          </cell>
          <cell r="M53"/>
          <cell r="N53"/>
          <cell r="O53"/>
          <cell r="P53">
            <v>1</v>
          </cell>
          <cell r="Q53">
            <v>2</v>
          </cell>
          <cell r="R53">
            <v>1</v>
          </cell>
          <cell r="S53"/>
          <cell r="T53">
            <v>10</v>
          </cell>
        </row>
        <row r="54">
          <cell r="G54" t="str">
            <v>105474-P.S.R. CHAPILCA</v>
          </cell>
          <cell r="H54"/>
          <cell r="I54"/>
          <cell r="J54"/>
          <cell r="K54"/>
          <cell r="L54"/>
          <cell r="M54"/>
          <cell r="N54"/>
          <cell r="O54"/>
          <cell r="P54">
            <v>1</v>
          </cell>
          <cell r="Q54"/>
          <cell r="R54"/>
          <cell r="S54"/>
          <cell r="T54">
            <v>1</v>
          </cell>
        </row>
        <row r="55">
          <cell r="G55" t="str">
            <v>105509-P.S.R. GUALLIGUAICA</v>
          </cell>
          <cell r="H55">
            <v>1</v>
          </cell>
          <cell r="I55"/>
          <cell r="J55"/>
          <cell r="K55"/>
          <cell r="L55"/>
          <cell r="M55"/>
          <cell r="N55"/>
          <cell r="O55">
            <v>2</v>
          </cell>
          <cell r="P55">
            <v>1</v>
          </cell>
          <cell r="Q55"/>
          <cell r="R55"/>
          <cell r="S55"/>
          <cell r="T55">
            <v>4</v>
          </cell>
        </row>
        <row r="56">
          <cell r="G56" t="str">
            <v>200538-CESFAM SAN ISIDRO CALINGASTA</v>
          </cell>
          <cell r="H56">
            <v>3</v>
          </cell>
          <cell r="I56">
            <v>1</v>
          </cell>
          <cell r="J56">
            <v>6</v>
          </cell>
          <cell r="K56">
            <v>2</v>
          </cell>
          <cell r="L56">
            <v>1</v>
          </cell>
          <cell r="M56">
            <v>3</v>
          </cell>
          <cell r="N56">
            <v>5</v>
          </cell>
          <cell r="O56">
            <v>2</v>
          </cell>
          <cell r="P56">
            <v>3</v>
          </cell>
          <cell r="Q56">
            <v>6</v>
          </cell>
          <cell r="R56">
            <v>1</v>
          </cell>
          <cell r="S56">
            <v>5</v>
          </cell>
          <cell r="T56">
            <v>38</v>
          </cell>
        </row>
        <row r="57">
          <cell r="G57" t="str">
            <v>04201-ILLAPEL</v>
          </cell>
          <cell r="H57">
            <v>26</v>
          </cell>
          <cell r="I57">
            <v>20</v>
          </cell>
          <cell r="J57">
            <v>22</v>
          </cell>
          <cell r="K57">
            <v>23</v>
          </cell>
          <cell r="L57">
            <v>20</v>
          </cell>
          <cell r="M57">
            <v>22</v>
          </cell>
          <cell r="N57">
            <v>24</v>
          </cell>
          <cell r="O57">
            <v>21</v>
          </cell>
          <cell r="P57">
            <v>17</v>
          </cell>
          <cell r="Q57">
            <v>17</v>
          </cell>
          <cell r="R57">
            <v>19</v>
          </cell>
          <cell r="S57"/>
          <cell r="T57">
            <v>231</v>
          </cell>
        </row>
        <row r="58">
          <cell r="G58" t="str">
            <v>105326-CESFAM SAN RAFAEL</v>
          </cell>
          <cell r="H58">
            <v>9</v>
          </cell>
          <cell r="I58">
            <v>11</v>
          </cell>
          <cell r="J58">
            <v>8</v>
          </cell>
          <cell r="K58">
            <v>7</v>
          </cell>
          <cell r="L58">
            <v>4</v>
          </cell>
          <cell r="M58">
            <v>9</v>
          </cell>
          <cell r="N58">
            <v>5</v>
          </cell>
          <cell r="O58">
            <v>6</v>
          </cell>
          <cell r="P58">
            <v>8</v>
          </cell>
          <cell r="Q58">
            <v>7</v>
          </cell>
          <cell r="R58">
            <v>7</v>
          </cell>
          <cell r="S58"/>
          <cell r="T58">
            <v>81</v>
          </cell>
        </row>
        <row r="59">
          <cell r="G59" t="str">
            <v xml:space="preserve">105443-P.S.R. CARCAMO                   </v>
          </cell>
          <cell r="H59"/>
          <cell r="I59"/>
          <cell r="J59"/>
          <cell r="K59">
            <v>1</v>
          </cell>
          <cell r="L59"/>
          <cell r="M59"/>
          <cell r="N59">
            <v>1</v>
          </cell>
          <cell r="O59"/>
          <cell r="P59"/>
          <cell r="Q59"/>
          <cell r="R59"/>
          <cell r="S59"/>
          <cell r="T59">
            <v>2</v>
          </cell>
        </row>
        <row r="60">
          <cell r="G60" t="str">
            <v>105444-P.S.R. HUINTIL</v>
          </cell>
          <cell r="H60">
            <v>1</v>
          </cell>
          <cell r="I60"/>
          <cell r="J60"/>
          <cell r="K60"/>
          <cell r="L60"/>
          <cell r="M60"/>
          <cell r="N60"/>
          <cell r="O60"/>
          <cell r="P60"/>
          <cell r="Q60">
            <v>1</v>
          </cell>
          <cell r="R60">
            <v>1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/>
          <cell r="K61">
            <v>1</v>
          </cell>
          <cell r="L61">
            <v>1</v>
          </cell>
          <cell r="M61"/>
          <cell r="N61">
            <v>1</v>
          </cell>
          <cell r="O61"/>
          <cell r="P61"/>
          <cell r="Q61"/>
          <cell r="R61"/>
          <cell r="S61"/>
          <cell r="T61">
            <v>4</v>
          </cell>
        </row>
        <row r="62">
          <cell r="G62" t="str">
            <v>105447-P.S.R. PERALILLO</v>
          </cell>
          <cell r="H62"/>
          <cell r="I62"/>
          <cell r="J62">
            <v>1</v>
          </cell>
          <cell r="K62">
            <v>1</v>
          </cell>
          <cell r="L62"/>
          <cell r="M62"/>
          <cell r="N62">
            <v>2</v>
          </cell>
          <cell r="O62"/>
          <cell r="P62"/>
          <cell r="Q62"/>
          <cell r="R62"/>
          <cell r="S62"/>
          <cell r="T62">
            <v>4</v>
          </cell>
        </row>
        <row r="63">
          <cell r="G63" t="str">
            <v>105448-P.S.R. SANTA VIRGINIA</v>
          </cell>
          <cell r="H63"/>
          <cell r="I63">
            <v>1</v>
          </cell>
          <cell r="J63">
            <v>1</v>
          </cell>
          <cell r="K63"/>
          <cell r="L63"/>
          <cell r="M63"/>
          <cell r="N63"/>
          <cell r="O63"/>
          <cell r="P63"/>
          <cell r="Q63">
            <v>1</v>
          </cell>
          <cell r="R63">
            <v>1</v>
          </cell>
          <cell r="S63"/>
          <cell r="T63">
            <v>4</v>
          </cell>
        </row>
        <row r="64">
          <cell r="G64" t="str">
            <v>105449-P.S.R. TUNGA NORTE</v>
          </cell>
          <cell r="H64"/>
          <cell r="I64"/>
          <cell r="J64"/>
          <cell r="K64"/>
          <cell r="L64"/>
          <cell r="M64">
            <v>1</v>
          </cell>
          <cell r="N64"/>
          <cell r="O64"/>
          <cell r="P64"/>
          <cell r="Q64"/>
          <cell r="R64"/>
          <cell r="S64"/>
          <cell r="T64">
            <v>1</v>
          </cell>
        </row>
        <row r="65">
          <cell r="G65" t="str">
            <v>105485-P.S.R. PLAN DE HORNOS</v>
          </cell>
          <cell r="H65">
            <v>3</v>
          </cell>
          <cell r="I65">
            <v>1</v>
          </cell>
          <cell r="J65"/>
          <cell r="K65"/>
          <cell r="L65"/>
          <cell r="M65"/>
          <cell r="N65"/>
          <cell r="O65"/>
          <cell r="P65"/>
          <cell r="Q65"/>
          <cell r="R65">
            <v>1</v>
          </cell>
          <cell r="S65"/>
          <cell r="T65">
            <v>5</v>
          </cell>
        </row>
        <row r="66">
          <cell r="G66" t="str">
            <v>105486-P.S.R. TUNGA SUR</v>
          </cell>
          <cell r="H66"/>
          <cell r="I66">
            <v>1</v>
          </cell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>
            <v>1</v>
          </cell>
        </row>
        <row r="67">
          <cell r="G67" t="str">
            <v>105487-P.S.R. CAÑAS UNO</v>
          </cell>
          <cell r="H67">
            <v>2</v>
          </cell>
          <cell r="I67">
            <v>1</v>
          </cell>
          <cell r="J67">
            <v>1</v>
          </cell>
          <cell r="K67">
            <v>1</v>
          </cell>
          <cell r="L67">
            <v>4</v>
          </cell>
          <cell r="M67"/>
          <cell r="N67">
            <v>2</v>
          </cell>
          <cell r="O67">
            <v>4</v>
          </cell>
          <cell r="P67">
            <v>1</v>
          </cell>
          <cell r="Q67"/>
          <cell r="R67">
            <v>1</v>
          </cell>
          <cell r="S67"/>
          <cell r="T67">
            <v>17</v>
          </cell>
        </row>
        <row r="68">
          <cell r="G68" t="str">
            <v>105496-P.S.R. PINTACURA SUR</v>
          </cell>
          <cell r="H68"/>
          <cell r="I68">
            <v>1</v>
          </cell>
          <cell r="J68"/>
          <cell r="K68"/>
          <cell r="L68">
            <v>1</v>
          </cell>
          <cell r="M68"/>
          <cell r="N68">
            <v>1</v>
          </cell>
          <cell r="O68"/>
          <cell r="P68"/>
          <cell r="Q68"/>
          <cell r="R68"/>
          <cell r="S68"/>
          <cell r="T68">
            <v>3</v>
          </cell>
        </row>
        <row r="69">
          <cell r="G69" t="str">
            <v>105504-P.S.R. SOCAVON</v>
          </cell>
          <cell r="H69"/>
          <cell r="I69"/>
          <cell r="J69">
            <v>1</v>
          </cell>
          <cell r="K69"/>
          <cell r="L69"/>
          <cell r="M69"/>
          <cell r="N69">
            <v>2</v>
          </cell>
          <cell r="O69"/>
          <cell r="P69"/>
          <cell r="Q69"/>
          <cell r="R69"/>
          <cell r="S69"/>
          <cell r="T69">
            <v>3</v>
          </cell>
        </row>
        <row r="70">
          <cell r="G70" t="str">
            <v>200366-CESFAM URBANO II</v>
          </cell>
          <cell r="H70">
            <v>10</v>
          </cell>
          <cell r="I70">
            <v>4</v>
          </cell>
          <cell r="J70">
            <v>10</v>
          </cell>
          <cell r="K70">
            <v>12</v>
          </cell>
          <cell r="L70">
            <v>10</v>
          </cell>
          <cell r="M70">
            <v>12</v>
          </cell>
          <cell r="N70">
            <v>10</v>
          </cell>
          <cell r="O70">
            <v>11</v>
          </cell>
          <cell r="P70">
            <v>8</v>
          </cell>
          <cell r="Q70">
            <v>8</v>
          </cell>
          <cell r="R70">
            <v>8</v>
          </cell>
          <cell r="S70"/>
          <cell r="T70">
            <v>103</v>
          </cell>
        </row>
        <row r="71">
          <cell r="G71" t="str">
            <v>04202-CANELA</v>
          </cell>
          <cell r="H71">
            <v>1</v>
          </cell>
          <cell r="I71">
            <v>8</v>
          </cell>
          <cell r="J71">
            <v>3</v>
          </cell>
          <cell r="K71">
            <v>2</v>
          </cell>
          <cell r="L71">
            <v>7</v>
          </cell>
          <cell r="M71"/>
          <cell r="N71">
            <v>8</v>
          </cell>
          <cell r="O71">
            <v>3</v>
          </cell>
          <cell r="P71">
            <v>6</v>
          </cell>
          <cell r="Q71">
            <v>5</v>
          </cell>
          <cell r="R71">
            <v>4</v>
          </cell>
          <cell r="S71">
            <v>6</v>
          </cell>
          <cell r="T71">
            <v>53</v>
          </cell>
        </row>
        <row r="72">
          <cell r="G72" t="str">
            <v>105309-CES. RURAL CANELA</v>
          </cell>
          <cell r="H72">
            <v>1</v>
          </cell>
          <cell r="I72">
            <v>7</v>
          </cell>
          <cell r="J72">
            <v>3</v>
          </cell>
          <cell r="K72">
            <v>2</v>
          </cell>
          <cell r="L72">
            <v>7</v>
          </cell>
          <cell r="M72"/>
          <cell r="N72">
            <v>6</v>
          </cell>
          <cell r="O72">
            <v>3</v>
          </cell>
          <cell r="P72">
            <v>6</v>
          </cell>
          <cell r="Q72">
            <v>4</v>
          </cell>
          <cell r="R72">
            <v>4</v>
          </cell>
          <cell r="S72">
            <v>6</v>
          </cell>
          <cell r="T72">
            <v>49</v>
          </cell>
        </row>
        <row r="73">
          <cell r="G73" t="str">
            <v xml:space="preserve">105450-P.S.R. MINCHA NORTE            </v>
          </cell>
          <cell r="H73"/>
          <cell r="I73">
            <v>1</v>
          </cell>
          <cell r="J73"/>
          <cell r="K73"/>
          <cell r="L73"/>
          <cell r="M73"/>
          <cell r="N73">
            <v>1</v>
          </cell>
          <cell r="O73"/>
          <cell r="P73"/>
          <cell r="Q73"/>
          <cell r="R73"/>
          <cell r="S73"/>
          <cell r="T73">
            <v>2</v>
          </cell>
        </row>
        <row r="74">
          <cell r="G74" t="str">
            <v>105484-P.S.R. HUENTELAUQUEN</v>
          </cell>
          <cell r="H74"/>
          <cell r="I74"/>
          <cell r="J74"/>
          <cell r="K74"/>
          <cell r="L74"/>
          <cell r="M74"/>
          <cell r="N74">
            <v>1</v>
          </cell>
          <cell r="O74"/>
          <cell r="P74"/>
          <cell r="Q74">
            <v>1</v>
          </cell>
          <cell r="R74"/>
          <cell r="S74"/>
          <cell r="T74">
            <v>2</v>
          </cell>
        </row>
        <row r="75">
          <cell r="G75" t="str">
            <v>04203-LOS VILOS</v>
          </cell>
          <cell r="H75">
            <v>13</v>
          </cell>
          <cell r="I75">
            <v>22</v>
          </cell>
          <cell r="J75">
            <v>21</v>
          </cell>
          <cell r="K75">
            <v>8</v>
          </cell>
          <cell r="L75">
            <v>16</v>
          </cell>
          <cell r="M75">
            <v>12</v>
          </cell>
          <cell r="N75">
            <v>15</v>
          </cell>
          <cell r="O75">
            <v>12</v>
          </cell>
          <cell r="P75">
            <v>11</v>
          </cell>
          <cell r="Q75">
            <v>14</v>
          </cell>
          <cell r="R75">
            <v>18</v>
          </cell>
          <cell r="S75">
            <v>13</v>
          </cell>
          <cell r="T75">
            <v>175</v>
          </cell>
        </row>
        <row r="76">
          <cell r="G76" t="str">
            <v>105108-HOSPITAL LOS VILOS</v>
          </cell>
          <cell r="H76">
            <v>6</v>
          </cell>
          <cell r="I76">
            <v>18</v>
          </cell>
          <cell r="J76">
            <v>14</v>
          </cell>
          <cell r="K76">
            <v>6</v>
          </cell>
          <cell r="L76">
            <v>13</v>
          </cell>
          <cell r="M76">
            <v>8</v>
          </cell>
          <cell r="N76">
            <v>12</v>
          </cell>
          <cell r="O76">
            <v>12</v>
          </cell>
          <cell r="P76">
            <v>9</v>
          </cell>
          <cell r="Q76">
            <v>12</v>
          </cell>
          <cell r="R76">
            <v>16</v>
          </cell>
          <cell r="S76">
            <v>11</v>
          </cell>
          <cell r="T76">
            <v>137</v>
          </cell>
        </row>
        <row r="77">
          <cell r="G77" t="str">
            <v xml:space="preserve">105478-P.S.R. CAIMANES                   </v>
          </cell>
          <cell r="H77"/>
          <cell r="I77">
            <v>1</v>
          </cell>
          <cell r="J77"/>
          <cell r="K77"/>
          <cell r="L77"/>
          <cell r="M77">
            <v>1</v>
          </cell>
          <cell r="N77"/>
          <cell r="O77"/>
          <cell r="P77"/>
          <cell r="Q77"/>
          <cell r="R77"/>
          <cell r="S77"/>
          <cell r="T77">
            <v>2</v>
          </cell>
        </row>
        <row r="78">
          <cell r="G78" t="str">
            <v>105479-P.S.R. GUANGUALI</v>
          </cell>
          <cell r="H78">
            <v>1</v>
          </cell>
          <cell r="I78"/>
          <cell r="J78"/>
          <cell r="K78">
            <v>1</v>
          </cell>
          <cell r="L78"/>
          <cell r="M78"/>
          <cell r="N78"/>
          <cell r="O78"/>
          <cell r="P78"/>
          <cell r="Q78">
            <v>2</v>
          </cell>
          <cell r="R78"/>
          <cell r="S78"/>
          <cell r="T78">
            <v>4</v>
          </cell>
        </row>
        <row r="79">
          <cell r="G79" t="str">
            <v>105480-P.S.R. QUILIMARI</v>
          </cell>
          <cell r="H79">
            <v>3</v>
          </cell>
          <cell r="I79">
            <v>2</v>
          </cell>
          <cell r="J79">
            <v>4</v>
          </cell>
          <cell r="K79">
            <v>1</v>
          </cell>
          <cell r="L79">
            <v>3</v>
          </cell>
          <cell r="M79">
            <v>1</v>
          </cell>
          <cell r="N79">
            <v>2</v>
          </cell>
          <cell r="O79"/>
          <cell r="P79">
            <v>1</v>
          </cell>
          <cell r="Q79"/>
          <cell r="R79">
            <v>1</v>
          </cell>
          <cell r="S79">
            <v>2</v>
          </cell>
          <cell r="T79">
            <v>20</v>
          </cell>
        </row>
        <row r="80">
          <cell r="G80" t="str">
            <v>105481-P.S.R. TILAMA</v>
          </cell>
          <cell r="H80">
            <v>1</v>
          </cell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>
            <v>1</v>
          </cell>
        </row>
        <row r="81">
          <cell r="G81" t="str">
            <v>105511-P.S.R. LOS CONDORES</v>
          </cell>
          <cell r="H81">
            <v>2</v>
          </cell>
          <cell r="I81">
            <v>1</v>
          </cell>
          <cell r="J81">
            <v>3</v>
          </cell>
          <cell r="K81"/>
          <cell r="L81"/>
          <cell r="M81">
            <v>2</v>
          </cell>
          <cell r="N81">
            <v>1</v>
          </cell>
          <cell r="O81"/>
          <cell r="P81">
            <v>1</v>
          </cell>
          <cell r="Q81"/>
          <cell r="R81">
            <v>1</v>
          </cell>
          <cell r="S81"/>
          <cell r="T81">
            <v>11</v>
          </cell>
        </row>
        <row r="82">
          <cell r="G82" t="str">
            <v>04204-SALAMANCA</v>
          </cell>
          <cell r="H82">
            <v>18</v>
          </cell>
          <cell r="I82">
            <v>19</v>
          </cell>
          <cell r="J82">
            <v>20</v>
          </cell>
          <cell r="K82">
            <v>15</v>
          </cell>
          <cell r="L82">
            <v>16</v>
          </cell>
          <cell r="M82">
            <v>16</v>
          </cell>
          <cell r="N82">
            <v>24</v>
          </cell>
          <cell r="O82">
            <v>19</v>
          </cell>
          <cell r="P82">
            <v>16</v>
          </cell>
          <cell r="Q82">
            <v>14</v>
          </cell>
          <cell r="R82">
            <v>16</v>
          </cell>
          <cell r="S82">
            <v>16</v>
          </cell>
          <cell r="T82">
            <v>209</v>
          </cell>
        </row>
        <row r="83">
          <cell r="G83" t="str">
            <v>105104-HOSPITAL SALAMANCA</v>
          </cell>
          <cell r="H83">
            <v>16</v>
          </cell>
          <cell r="I83">
            <v>10</v>
          </cell>
          <cell r="J83">
            <v>13</v>
          </cell>
          <cell r="K83">
            <v>10</v>
          </cell>
          <cell r="L83">
            <v>11</v>
          </cell>
          <cell r="M83">
            <v>11</v>
          </cell>
          <cell r="N83">
            <v>18</v>
          </cell>
          <cell r="O83">
            <v>9</v>
          </cell>
          <cell r="P83">
            <v>10</v>
          </cell>
          <cell r="Q83">
            <v>12</v>
          </cell>
          <cell r="R83">
            <v>16</v>
          </cell>
          <cell r="S83">
            <v>15</v>
          </cell>
          <cell r="T83">
            <v>151</v>
          </cell>
        </row>
        <row r="84">
          <cell r="G84" t="str">
            <v xml:space="preserve">105452-P.S.R. CUNCUMEN                 </v>
          </cell>
          <cell r="H84"/>
          <cell r="I84"/>
          <cell r="J84">
            <v>1</v>
          </cell>
          <cell r="K84"/>
          <cell r="L84"/>
          <cell r="M84">
            <v>1</v>
          </cell>
          <cell r="N84"/>
          <cell r="O84">
            <v>2</v>
          </cell>
          <cell r="P84"/>
          <cell r="Q84">
            <v>1</v>
          </cell>
          <cell r="R84"/>
          <cell r="S84">
            <v>1</v>
          </cell>
          <cell r="T84">
            <v>6</v>
          </cell>
        </row>
        <row r="85">
          <cell r="G85" t="str">
            <v>105453-P.S.R. TRANQUILLA</v>
          </cell>
          <cell r="H85">
            <v>2</v>
          </cell>
          <cell r="I85"/>
          <cell r="J85">
            <v>2</v>
          </cell>
          <cell r="K85"/>
          <cell r="L85"/>
          <cell r="M85">
            <v>1</v>
          </cell>
          <cell r="N85"/>
          <cell r="O85">
            <v>2</v>
          </cell>
          <cell r="P85">
            <v>3</v>
          </cell>
          <cell r="Q85"/>
          <cell r="R85"/>
          <cell r="S85"/>
          <cell r="T85">
            <v>10</v>
          </cell>
        </row>
        <row r="86">
          <cell r="G86" t="str">
            <v>105455-P.S.R. CHILLEPIN</v>
          </cell>
          <cell r="H86"/>
          <cell r="I86">
            <v>1</v>
          </cell>
          <cell r="J86">
            <v>1</v>
          </cell>
          <cell r="K86">
            <v>2</v>
          </cell>
          <cell r="L86">
            <v>1</v>
          </cell>
          <cell r="M86"/>
          <cell r="N86">
            <v>2</v>
          </cell>
          <cell r="O86">
            <v>1</v>
          </cell>
          <cell r="P86"/>
          <cell r="Q86">
            <v>1</v>
          </cell>
          <cell r="R86"/>
          <cell r="S86"/>
          <cell r="T86">
            <v>9</v>
          </cell>
        </row>
        <row r="87">
          <cell r="G87" t="str">
            <v>105456-P.S.R. LLIMPO</v>
          </cell>
          <cell r="H87"/>
          <cell r="I87">
            <v>2</v>
          </cell>
          <cell r="J87"/>
          <cell r="K87"/>
          <cell r="L87"/>
          <cell r="M87"/>
          <cell r="N87">
            <v>1</v>
          </cell>
          <cell r="O87">
            <v>1</v>
          </cell>
          <cell r="P87">
            <v>1</v>
          </cell>
          <cell r="Q87"/>
          <cell r="R87"/>
          <cell r="S87"/>
          <cell r="T87">
            <v>5</v>
          </cell>
        </row>
        <row r="88">
          <cell r="G88" t="str">
            <v>105457-P.S.R. SAN AGUSTIN</v>
          </cell>
          <cell r="H88"/>
          <cell r="I88">
            <v>1</v>
          </cell>
          <cell r="J88"/>
          <cell r="K88"/>
          <cell r="L88">
            <v>2</v>
          </cell>
          <cell r="M88"/>
          <cell r="N88"/>
          <cell r="O88"/>
          <cell r="P88"/>
          <cell r="Q88"/>
          <cell r="R88"/>
          <cell r="S88"/>
          <cell r="T88">
            <v>3</v>
          </cell>
        </row>
        <row r="89">
          <cell r="G89" t="str">
            <v>105458-P.S.R. TAHUINCO</v>
          </cell>
          <cell r="H89"/>
          <cell r="I89">
            <v>3</v>
          </cell>
          <cell r="J89"/>
          <cell r="K89">
            <v>2</v>
          </cell>
          <cell r="L89"/>
          <cell r="M89">
            <v>3</v>
          </cell>
          <cell r="N89">
            <v>2</v>
          </cell>
          <cell r="O89">
            <v>2</v>
          </cell>
          <cell r="P89">
            <v>2</v>
          </cell>
          <cell r="Q89"/>
          <cell r="R89"/>
          <cell r="S89"/>
          <cell r="T89">
            <v>14</v>
          </cell>
        </row>
        <row r="90">
          <cell r="G90" t="str">
            <v>105491-P.S.R. QUELEN BAJO</v>
          </cell>
          <cell r="H90"/>
          <cell r="I90">
            <v>2</v>
          </cell>
          <cell r="J90">
            <v>1</v>
          </cell>
          <cell r="K90">
            <v>1</v>
          </cell>
          <cell r="L90">
            <v>1</v>
          </cell>
          <cell r="M90"/>
          <cell r="N90"/>
          <cell r="O90"/>
          <cell r="P90"/>
          <cell r="Q90"/>
          <cell r="R90"/>
          <cell r="S90"/>
          <cell r="T90">
            <v>5</v>
          </cell>
        </row>
        <row r="91">
          <cell r="G91" t="str">
            <v>105501-P.S.R. ARBOLEDA GRANDE</v>
          </cell>
          <cell r="H91"/>
          <cell r="I91"/>
          <cell r="J91">
            <v>2</v>
          </cell>
          <cell r="K91"/>
          <cell r="L91">
            <v>1</v>
          </cell>
          <cell r="M91"/>
          <cell r="N91">
            <v>1</v>
          </cell>
          <cell r="O91">
            <v>2</v>
          </cell>
          <cell r="P91"/>
          <cell r="Q91"/>
          <cell r="R91"/>
          <cell r="S91"/>
          <cell r="T91">
            <v>6</v>
          </cell>
        </row>
        <row r="92">
          <cell r="G92" t="str">
            <v>04301-OVALLE</v>
          </cell>
          <cell r="H92">
            <v>124</v>
          </cell>
          <cell r="I92">
            <v>78</v>
          </cell>
          <cell r="J92">
            <v>77</v>
          </cell>
          <cell r="K92">
            <v>88</v>
          </cell>
          <cell r="L92">
            <v>97</v>
          </cell>
          <cell r="M92">
            <v>70</v>
          </cell>
          <cell r="N92">
            <v>86</v>
          </cell>
          <cell r="O92">
            <v>88</v>
          </cell>
          <cell r="P92">
            <v>67</v>
          </cell>
          <cell r="Q92">
            <v>75</v>
          </cell>
          <cell r="R92">
            <v>30</v>
          </cell>
          <cell r="S92">
            <v>122</v>
          </cell>
          <cell r="T92">
            <v>1002</v>
          </cell>
        </row>
        <row r="93">
          <cell r="G93" t="str">
            <v>105315-CES. RURAL C. DE TAMAYA</v>
          </cell>
          <cell r="H93">
            <v>8</v>
          </cell>
          <cell r="I93">
            <v>1</v>
          </cell>
          <cell r="J93">
            <v>6</v>
          </cell>
          <cell r="K93">
            <v>5</v>
          </cell>
          <cell r="L93">
            <v>5</v>
          </cell>
          <cell r="M93">
            <v>4</v>
          </cell>
          <cell r="N93">
            <v>7</v>
          </cell>
          <cell r="O93">
            <v>5</v>
          </cell>
          <cell r="P93">
            <v>6</v>
          </cell>
          <cell r="Q93">
            <v>6</v>
          </cell>
          <cell r="R93">
            <v>3</v>
          </cell>
          <cell r="S93">
            <v>11</v>
          </cell>
          <cell r="T93">
            <v>67</v>
          </cell>
        </row>
        <row r="94">
          <cell r="G94" t="str">
            <v>105317-CES. JORGE JORDAN D.</v>
          </cell>
          <cell r="H94">
            <v>29</v>
          </cell>
          <cell r="I94">
            <v>11</v>
          </cell>
          <cell r="J94">
            <v>19</v>
          </cell>
          <cell r="K94">
            <v>31</v>
          </cell>
          <cell r="L94">
            <v>16</v>
          </cell>
          <cell r="M94">
            <v>14</v>
          </cell>
          <cell r="N94">
            <v>20</v>
          </cell>
          <cell r="O94">
            <v>24</v>
          </cell>
          <cell r="P94">
            <v>18</v>
          </cell>
          <cell r="Q94">
            <v>15</v>
          </cell>
          <cell r="R94">
            <v>8</v>
          </cell>
          <cell r="S94">
            <v>36</v>
          </cell>
          <cell r="T94">
            <v>241</v>
          </cell>
        </row>
        <row r="95">
          <cell r="G95" t="str">
            <v>105322-CES. MARCOS MACUADA</v>
          </cell>
          <cell r="H95">
            <v>54</v>
          </cell>
          <cell r="I95">
            <v>42</v>
          </cell>
          <cell r="J95">
            <v>29</v>
          </cell>
          <cell r="K95">
            <v>24</v>
          </cell>
          <cell r="L95">
            <v>32</v>
          </cell>
          <cell r="M95">
            <v>18</v>
          </cell>
          <cell r="N95">
            <v>21</v>
          </cell>
          <cell r="O95">
            <v>18</v>
          </cell>
          <cell r="P95">
            <v>16</v>
          </cell>
          <cell r="Q95">
            <v>17</v>
          </cell>
          <cell r="R95">
            <v>8</v>
          </cell>
          <cell r="S95">
            <v>21</v>
          </cell>
          <cell r="T95">
            <v>300</v>
          </cell>
        </row>
        <row r="96">
          <cell r="G96" t="str">
            <v>105324-CES. SOTAQUI</v>
          </cell>
          <cell r="H96">
            <v>7</v>
          </cell>
          <cell r="I96">
            <v>5</v>
          </cell>
          <cell r="J96">
            <v>7</v>
          </cell>
          <cell r="K96">
            <v>2</v>
          </cell>
          <cell r="L96">
            <v>3</v>
          </cell>
          <cell r="M96">
            <v>6</v>
          </cell>
          <cell r="N96">
            <v>2</v>
          </cell>
          <cell r="O96">
            <v>3</v>
          </cell>
          <cell r="P96">
            <v>5</v>
          </cell>
          <cell r="Q96">
            <v>5</v>
          </cell>
          <cell r="R96">
            <v>1</v>
          </cell>
          <cell r="S96">
            <v>8</v>
          </cell>
          <cell r="T96">
            <v>54</v>
          </cell>
        </row>
        <row r="97">
          <cell r="G97" t="str">
            <v>105415-P.S.R. BARRAZA</v>
          </cell>
          <cell r="H97">
            <v>1</v>
          </cell>
          <cell r="I97">
            <v>1</v>
          </cell>
          <cell r="J97"/>
          <cell r="K97"/>
          <cell r="L97">
            <v>1</v>
          </cell>
          <cell r="M97"/>
          <cell r="N97">
            <v>1</v>
          </cell>
          <cell r="O97"/>
          <cell r="P97"/>
          <cell r="Q97"/>
          <cell r="R97">
            <v>1</v>
          </cell>
          <cell r="S97"/>
          <cell r="T97">
            <v>5</v>
          </cell>
        </row>
        <row r="98">
          <cell r="G98" t="str">
            <v xml:space="preserve">105416-P.S.R. CAMARICO                  </v>
          </cell>
          <cell r="H98">
            <v>2</v>
          </cell>
          <cell r="I98"/>
          <cell r="J98">
            <v>1</v>
          </cell>
          <cell r="K98"/>
          <cell r="L98">
            <v>2</v>
          </cell>
          <cell r="M98"/>
          <cell r="N98"/>
          <cell r="O98"/>
          <cell r="P98">
            <v>1</v>
          </cell>
          <cell r="Q98"/>
          <cell r="R98">
            <v>1</v>
          </cell>
          <cell r="S98">
            <v>1</v>
          </cell>
          <cell r="T98">
            <v>8</v>
          </cell>
        </row>
        <row r="99">
          <cell r="G99" t="str">
            <v>105417-P.S.R. ALCONES BAJOS</v>
          </cell>
          <cell r="H99">
            <v>1</v>
          </cell>
          <cell r="I99">
            <v>1</v>
          </cell>
          <cell r="J99"/>
          <cell r="K99"/>
          <cell r="L99"/>
          <cell r="M99">
            <v>1</v>
          </cell>
          <cell r="N99"/>
          <cell r="O99"/>
          <cell r="P99">
            <v>1</v>
          </cell>
          <cell r="Q99"/>
          <cell r="R99"/>
          <cell r="S99"/>
          <cell r="T99">
            <v>4</v>
          </cell>
        </row>
        <row r="100">
          <cell r="G100" t="str">
            <v>105419-P.S.R. LAS SOSSAS</v>
          </cell>
          <cell r="H100"/>
          <cell r="I100"/>
          <cell r="J100"/>
          <cell r="K100"/>
          <cell r="L100"/>
          <cell r="M100"/>
          <cell r="N100"/>
          <cell r="O100"/>
          <cell r="P100"/>
          <cell r="Q100">
            <v>1</v>
          </cell>
          <cell r="R100"/>
          <cell r="S100"/>
          <cell r="T100">
            <v>1</v>
          </cell>
        </row>
        <row r="101">
          <cell r="G101" t="str">
            <v>105422-P.S.R. HORNILLOS</v>
          </cell>
          <cell r="H101"/>
          <cell r="I101"/>
          <cell r="J101">
            <v>1</v>
          </cell>
          <cell r="K101"/>
          <cell r="L101"/>
          <cell r="M101">
            <v>2</v>
          </cell>
          <cell r="N101">
            <v>1</v>
          </cell>
          <cell r="O101"/>
          <cell r="P101"/>
          <cell r="Q101"/>
          <cell r="R101"/>
          <cell r="S101"/>
          <cell r="T101">
            <v>4</v>
          </cell>
        </row>
        <row r="102">
          <cell r="G102" t="str">
            <v>105437-P.S.R. CHALINGA</v>
          </cell>
          <cell r="H102"/>
          <cell r="I102"/>
          <cell r="J102"/>
          <cell r="K102">
            <v>1</v>
          </cell>
          <cell r="L102">
            <v>2</v>
          </cell>
          <cell r="M102">
            <v>1</v>
          </cell>
          <cell r="N102">
            <v>1</v>
          </cell>
          <cell r="O102">
            <v>1</v>
          </cell>
          <cell r="P102"/>
          <cell r="Q102"/>
          <cell r="R102"/>
          <cell r="S102"/>
          <cell r="T102">
            <v>6</v>
          </cell>
        </row>
        <row r="103">
          <cell r="G103" t="str">
            <v>105439-P.S.R. CERRO BLANCO</v>
          </cell>
          <cell r="H103"/>
          <cell r="I103"/>
          <cell r="J103"/>
          <cell r="K103"/>
          <cell r="L103">
            <v>1</v>
          </cell>
          <cell r="M103"/>
          <cell r="N103"/>
          <cell r="O103">
            <v>1</v>
          </cell>
          <cell r="P103"/>
          <cell r="Q103">
            <v>1</v>
          </cell>
          <cell r="R103"/>
          <cell r="S103"/>
          <cell r="T103">
            <v>3</v>
          </cell>
        </row>
        <row r="104">
          <cell r="G104" t="str">
            <v>105507-P.S.R. HUAMALATA</v>
          </cell>
          <cell r="H104">
            <v>1</v>
          </cell>
          <cell r="I104">
            <v>2</v>
          </cell>
          <cell r="J104">
            <v>1</v>
          </cell>
          <cell r="K104">
            <v>1</v>
          </cell>
          <cell r="L104">
            <v>1</v>
          </cell>
          <cell r="M104"/>
          <cell r="N104">
            <v>2</v>
          </cell>
          <cell r="O104"/>
          <cell r="P104"/>
          <cell r="Q104">
            <v>2</v>
          </cell>
          <cell r="R104">
            <v>1</v>
          </cell>
          <cell r="S104">
            <v>1</v>
          </cell>
          <cell r="T104">
            <v>12</v>
          </cell>
        </row>
        <row r="105">
          <cell r="G105" t="str">
            <v>105510-P.S.R. RECOLETA</v>
          </cell>
          <cell r="H105">
            <v>3</v>
          </cell>
          <cell r="I105">
            <v>1</v>
          </cell>
          <cell r="J105">
            <v>1</v>
          </cell>
          <cell r="K105">
            <v>2</v>
          </cell>
          <cell r="L105"/>
          <cell r="M105"/>
          <cell r="N105"/>
          <cell r="O105">
            <v>1</v>
          </cell>
          <cell r="P105"/>
          <cell r="Q105">
            <v>2</v>
          </cell>
          <cell r="R105">
            <v>1</v>
          </cell>
          <cell r="S105"/>
          <cell r="T105">
            <v>11</v>
          </cell>
        </row>
        <row r="106">
          <cell r="G106" t="str">
            <v>105722-CECOF SAN JOSE DE LA DEHESA</v>
          </cell>
          <cell r="H106">
            <v>8</v>
          </cell>
          <cell r="I106">
            <v>5</v>
          </cell>
          <cell r="J106">
            <v>4</v>
          </cell>
          <cell r="K106">
            <v>3</v>
          </cell>
          <cell r="L106">
            <v>5</v>
          </cell>
          <cell r="M106">
            <v>3</v>
          </cell>
          <cell r="N106">
            <v>6</v>
          </cell>
          <cell r="O106">
            <v>5</v>
          </cell>
          <cell r="P106">
            <v>2</v>
          </cell>
          <cell r="Q106">
            <v>3</v>
          </cell>
          <cell r="R106">
            <v>1</v>
          </cell>
          <cell r="S106">
            <v>5</v>
          </cell>
          <cell r="T106">
            <v>50</v>
          </cell>
        </row>
        <row r="107">
          <cell r="G107" t="str">
            <v>105723-CECOF LIMARI</v>
          </cell>
          <cell r="H107">
            <v>2</v>
          </cell>
          <cell r="I107">
            <v>4</v>
          </cell>
          <cell r="J107">
            <v>5</v>
          </cell>
          <cell r="K107">
            <v>1</v>
          </cell>
          <cell r="L107">
            <v>3</v>
          </cell>
          <cell r="M107"/>
          <cell r="N107">
            <v>2</v>
          </cell>
          <cell r="O107">
            <v>2</v>
          </cell>
          <cell r="P107">
            <v>1</v>
          </cell>
          <cell r="Q107"/>
          <cell r="R107"/>
          <cell r="S107">
            <v>4</v>
          </cell>
          <cell r="T107">
            <v>24</v>
          </cell>
        </row>
        <row r="108">
          <cell r="G108" t="str">
            <v>200258-CECOF LOS COPIHUES</v>
          </cell>
          <cell r="H108">
            <v>6</v>
          </cell>
          <cell r="I108">
            <v>3</v>
          </cell>
          <cell r="J108">
            <v>2</v>
          </cell>
          <cell r="K108">
            <v>1</v>
          </cell>
          <cell r="L108">
            <v>3</v>
          </cell>
          <cell r="M108">
            <v>2</v>
          </cell>
          <cell r="N108">
            <v>5</v>
          </cell>
          <cell r="O108">
            <v>3</v>
          </cell>
          <cell r="P108">
            <v>1</v>
          </cell>
          <cell r="Q108">
            <v>2</v>
          </cell>
          <cell r="R108">
            <v>1</v>
          </cell>
          <cell r="S108">
            <v>4</v>
          </cell>
          <cell r="T108">
            <v>33</v>
          </cell>
        </row>
        <row r="109">
          <cell r="G109" t="str">
            <v>200367-CECOF COLONIA LIMARÍ</v>
          </cell>
          <cell r="H109">
            <v>2</v>
          </cell>
          <cell r="I109">
            <v>2</v>
          </cell>
          <cell r="J109">
            <v>1</v>
          </cell>
          <cell r="K109">
            <v>1</v>
          </cell>
          <cell r="L109">
            <v>3</v>
          </cell>
          <cell r="M109">
            <v>1</v>
          </cell>
          <cell r="N109">
            <v>3</v>
          </cell>
          <cell r="O109">
            <v>1</v>
          </cell>
          <cell r="P109">
            <v>1</v>
          </cell>
          <cell r="Q109">
            <v>3</v>
          </cell>
          <cell r="R109"/>
          <cell r="S109">
            <v>3</v>
          </cell>
          <cell r="T109">
            <v>21</v>
          </cell>
        </row>
        <row r="110">
          <cell r="G110" t="str">
            <v>200569-CESFAM FRAY JORGE</v>
          </cell>
          <cell r="H110"/>
          <cell r="I110"/>
          <cell r="J110"/>
          <cell r="K110">
            <v>16</v>
          </cell>
          <cell r="L110">
            <v>20</v>
          </cell>
          <cell r="M110">
            <v>18</v>
          </cell>
          <cell r="N110">
            <v>15</v>
          </cell>
          <cell r="O110">
            <v>24</v>
          </cell>
          <cell r="P110">
            <v>15</v>
          </cell>
          <cell r="Q110">
            <v>18</v>
          </cell>
          <cell r="R110">
            <v>4</v>
          </cell>
          <cell r="S110">
            <v>28</v>
          </cell>
          <cell r="T110">
            <v>158</v>
          </cell>
        </row>
        <row r="111">
          <cell r="G111" t="str">
            <v>04302-COMBARBALÁ</v>
          </cell>
          <cell r="H111">
            <v>5</v>
          </cell>
          <cell r="I111">
            <v>8</v>
          </cell>
          <cell r="J111">
            <v>5</v>
          </cell>
          <cell r="K111">
            <v>6</v>
          </cell>
          <cell r="L111">
            <v>3</v>
          </cell>
          <cell r="M111">
            <v>4</v>
          </cell>
          <cell r="N111">
            <v>11</v>
          </cell>
          <cell r="O111">
            <v>6</v>
          </cell>
          <cell r="P111">
            <v>9</v>
          </cell>
          <cell r="Q111">
            <v>2</v>
          </cell>
          <cell r="R111">
            <v>6</v>
          </cell>
          <cell r="S111">
            <v>9</v>
          </cell>
          <cell r="T111">
            <v>74</v>
          </cell>
        </row>
        <row r="112">
          <cell r="G112" t="str">
            <v>105105-HOSPITAL COMBARBALÁ</v>
          </cell>
          <cell r="H112">
            <v>3</v>
          </cell>
          <cell r="I112">
            <v>8</v>
          </cell>
          <cell r="J112">
            <v>2</v>
          </cell>
          <cell r="K112">
            <v>6</v>
          </cell>
          <cell r="L112">
            <v>2</v>
          </cell>
          <cell r="M112">
            <v>3</v>
          </cell>
          <cell r="N112">
            <v>3</v>
          </cell>
          <cell r="O112">
            <v>5</v>
          </cell>
          <cell r="P112">
            <v>8</v>
          </cell>
          <cell r="Q112">
            <v>1</v>
          </cell>
          <cell r="R112">
            <v>4</v>
          </cell>
          <cell r="S112">
            <v>6</v>
          </cell>
          <cell r="T112">
            <v>51</v>
          </cell>
        </row>
        <row r="113">
          <cell r="G113" t="str">
            <v>105434-P.S.R. SAN MARCOS</v>
          </cell>
          <cell r="H113"/>
          <cell r="I113"/>
          <cell r="J113">
            <v>2</v>
          </cell>
          <cell r="K113"/>
          <cell r="L113"/>
          <cell r="M113"/>
          <cell r="N113">
            <v>3</v>
          </cell>
          <cell r="O113"/>
          <cell r="P113">
            <v>1</v>
          </cell>
          <cell r="Q113"/>
          <cell r="R113"/>
          <cell r="S113"/>
          <cell r="T113">
            <v>6</v>
          </cell>
        </row>
        <row r="114">
          <cell r="G114" t="str">
            <v>105441-P.S.R. MANQUEHUA</v>
          </cell>
          <cell r="H114">
            <v>1</v>
          </cell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>
            <v>1</v>
          </cell>
        </row>
        <row r="115">
          <cell r="G115" t="str">
            <v xml:space="preserve">105459-P.S.R. BARRANCAS                </v>
          </cell>
          <cell r="H115"/>
          <cell r="I115"/>
          <cell r="J115"/>
          <cell r="K115"/>
          <cell r="L115"/>
          <cell r="M115">
            <v>1</v>
          </cell>
          <cell r="N115"/>
          <cell r="O115"/>
          <cell r="P115"/>
          <cell r="Q115"/>
          <cell r="R115"/>
          <cell r="S115"/>
          <cell r="T115">
            <v>1</v>
          </cell>
        </row>
        <row r="116">
          <cell r="G116" t="str">
            <v>105461-P.S.R. EL HUACHO</v>
          </cell>
          <cell r="H116"/>
          <cell r="I116"/>
          <cell r="J116"/>
          <cell r="K116"/>
          <cell r="L116"/>
          <cell r="M116"/>
          <cell r="N116"/>
          <cell r="O116">
            <v>1</v>
          </cell>
          <cell r="P116"/>
          <cell r="Q116"/>
          <cell r="R116"/>
          <cell r="S116"/>
          <cell r="T116">
            <v>1</v>
          </cell>
        </row>
        <row r="117">
          <cell r="G117" t="str">
            <v>105462-P.S.R. EL SAUCE</v>
          </cell>
          <cell r="H117"/>
          <cell r="I117"/>
          <cell r="J117">
            <v>1</v>
          </cell>
          <cell r="K117"/>
          <cell r="L117"/>
          <cell r="M117"/>
          <cell r="N117">
            <v>1</v>
          </cell>
          <cell r="O117"/>
          <cell r="P117"/>
          <cell r="Q117">
            <v>1</v>
          </cell>
          <cell r="R117"/>
          <cell r="S117">
            <v>1</v>
          </cell>
          <cell r="T117">
            <v>4</v>
          </cell>
        </row>
        <row r="118">
          <cell r="G118" t="str">
            <v>105463-P.S.R. QUILITAPIA</v>
          </cell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1</v>
          </cell>
          <cell r="S118">
            <v>2</v>
          </cell>
          <cell r="T118">
            <v>3</v>
          </cell>
        </row>
        <row r="119">
          <cell r="G119" t="str">
            <v>105464-P.S.R. LA LIGUA</v>
          </cell>
          <cell r="H119"/>
          <cell r="I119"/>
          <cell r="J119"/>
          <cell r="K119"/>
          <cell r="L119"/>
          <cell r="M119"/>
          <cell r="N119">
            <v>2</v>
          </cell>
          <cell r="O119"/>
          <cell r="P119"/>
          <cell r="Q119"/>
          <cell r="R119"/>
          <cell r="S119"/>
          <cell r="T119">
            <v>2</v>
          </cell>
        </row>
        <row r="120">
          <cell r="G120" t="str">
            <v>105465-P.S.R. RAMADILLA</v>
          </cell>
          <cell r="H120"/>
          <cell r="I120"/>
          <cell r="J120"/>
          <cell r="K120"/>
          <cell r="L120"/>
          <cell r="M120"/>
          <cell r="N120">
            <v>1</v>
          </cell>
          <cell r="O120"/>
          <cell r="P120"/>
          <cell r="Q120"/>
          <cell r="R120"/>
          <cell r="S120"/>
          <cell r="T120">
            <v>1</v>
          </cell>
        </row>
        <row r="121">
          <cell r="G121" t="str">
            <v>105466-P.S.R. VALLE HERMOSO</v>
          </cell>
          <cell r="H121">
            <v>1</v>
          </cell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>
            <v>1</v>
          </cell>
        </row>
        <row r="122">
          <cell r="G122" t="str">
            <v>105490-P.S.R. EL DURAZNO</v>
          </cell>
          <cell r="H122"/>
          <cell r="I122"/>
          <cell r="J122"/>
          <cell r="K122"/>
          <cell r="L122">
            <v>1</v>
          </cell>
          <cell r="M122"/>
          <cell r="N122">
            <v>1</v>
          </cell>
          <cell r="O122"/>
          <cell r="P122"/>
          <cell r="Q122"/>
          <cell r="R122">
            <v>1</v>
          </cell>
          <cell r="S122"/>
          <cell r="T122">
            <v>3</v>
          </cell>
        </row>
        <row r="123">
          <cell r="G123" t="str">
            <v>04303-MONTE PATRIA</v>
          </cell>
          <cell r="H123">
            <v>31</v>
          </cell>
          <cell r="I123">
            <v>15</v>
          </cell>
          <cell r="J123">
            <v>25</v>
          </cell>
          <cell r="K123">
            <v>31</v>
          </cell>
          <cell r="L123">
            <v>19</v>
          </cell>
          <cell r="M123">
            <v>29</v>
          </cell>
          <cell r="N123">
            <v>25</v>
          </cell>
          <cell r="O123">
            <v>10</v>
          </cell>
          <cell r="P123">
            <v>21</v>
          </cell>
          <cell r="Q123">
            <v>32</v>
          </cell>
          <cell r="R123">
            <v>19</v>
          </cell>
          <cell r="S123">
            <v>25</v>
          </cell>
          <cell r="T123">
            <v>282</v>
          </cell>
        </row>
        <row r="124">
          <cell r="G124" t="str">
            <v>105307-CES. RURAL MONTE PATRIA</v>
          </cell>
          <cell r="H124">
            <v>10</v>
          </cell>
          <cell r="I124">
            <v>3</v>
          </cell>
          <cell r="J124">
            <v>10</v>
          </cell>
          <cell r="K124">
            <v>15</v>
          </cell>
          <cell r="L124">
            <v>4</v>
          </cell>
          <cell r="M124">
            <v>9</v>
          </cell>
          <cell r="N124">
            <v>7</v>
          </cell>
          <cell r="O124">
            <v>2</v>
          </cell>
          <cell r="P124">
            <v>8</v>
          </cell>
          <cell r="Q124">
            <v>12</v>
          </cell>
          <cell r="R124">
            <v>2</v>
          </cell>
          <cell r="S124">
            <v>11</v>
          </cell>
          <cell r="T124">
            <v>93</v>
          </cell>
        </row>
        <row r="125">
          <cell r="G125" t="str">
            <v>105311-CES. RURAL CHAÑARAL ALTO</v>
          </cell>
          <cell r="H125">
            <v>5</v>
          </cell>
          <cell r="I125">
            <v>1</v>
          </cell>
          <cell r="J125">
            <v>2</v>
          </cell>
          <cell r="K125">
            <v>5</v>
          </cell>
          <cell r="L125">
            <v>4</v>
          </cell>
          <cell r="M125">
            <v>3</v>
          </cell>
          <cell r="N125">
            <v>1</v>
          </cell>
          <cell r="O125">
            <v>3</v>
          </cell>
          <cell r="P125">
            <v>3</v>
          </cell>
          <cell r="Q125">
            <v>4</v>
          </cell>
          <cell r="R125">
            <v>5</v>
          </cell>
          <cell r="S125">
            <v>1</v>
          </cell>
          <cell r="T125">
            <v>37</v>
          </cell>
        </row>
        <row r="126">
          <cell r="G126" t="str">
            <v>105312-CES. RURAL CAREN</v>
          </cell>
          <cell r="H126">
            <v>6</v>
          </cell>
          <cell r="I126">
            <v>1</v>
          </cell>
          <cell r="J126">
            <v>2</v>
          </cell>
          <cell r="K126">
            <v>1</v>
          </cell>
          <cell r="L126">
            <v>1</v>
          </cell>
          <cell r="M126">
            <v>5</v>
          </cell>
          <cell r="N126">
            <v>3</v>
          </cell>
          <cell r="O126"/>
          <cell r="P126">
            <v>1</v>
          </cell>
          <cell r="Q126">
            <v>4</v>
          </cell>
          <cell r="R126">
            <v>3</v>
          </cell>
          <cell r="S126">
            <v>2</v>
          </cell>
          <cell r="T126">
            <v>29</v>
          </cell>
        </row>
        <row r="127">
          <cell r="G127" t="str">
            <v>105318-CES. RURAL EL PALQUI</v>
          </cell>
          <cell r="H127">
            <v>5</v>
          </cell>
          <cell r="I127">
            <v>7</v>
          </cell>
          <cell r="J127">
            <v>9</v>
          </cell>
          <cell r="K127">
            <v>9</v>
          </cell>
          <cell r="L127">
            <v>8</v>
          </cell>
          <cell r="M127">
            <v>11</v>
          </cell>
          <cell r="N127">
            <v>10</v>
          </cell>
          <cell r="O127">
            <v>3</v>
          </cell>
          <cell r="P127">
            <v>9</v>
          </cell>
          <cell r="Q127">
            <v>10</v>
          </cell>
          <cell r="R127">
            <v>9</v>
          </cell>
          <cell r="S127">
            <v>5</v>
          </cell>
          <cell r="T127">
            <v>95</v>
          </cell>
        </row>
        <row r="128">
          <cell r="G128" t="str">
            <v>105425-P.S.R. CHILECITO</v>
          </cell>
          <cell r="H128">
            <v>1</v>
          </cell>
          <cell r="I128"/>
          <cell r="J128">
            <v>1</v>
          </cell>
          <cell r="K128"/>
          <cell r="L128"/>
          <cell r="M128">
            <v>1</v>
          </cell>
          <cell r="N128">
            <v>1</v>
          </cell>
          <cell r="O128"/>
          <cell r="P128"/>
          <cell r="Q128"/>
          <cell r="R128"/>
          <cell r="S128">
            <v>2</v>
          </cell>
          <cell r="T128">
            <v>6</v>
          </cell>
        </row>
        <row r="129">
          <cell r="G129" t="str">
            <v>105427-P.S.R. HACIENDA VALDIVIA</v>
          </cell>
          <cell r="H129"/>
          <cell r="I129"/>
          <cell r="J129"/>
          <cell r="K129"/>
          <cell r="L129">
            <v>1</v>
          </cell>
          <cell r="M129"/>
          <cell r="N129">
            <v>1</v>
          </cell>
          <cell r="O129">
            <v>1</v>
          </cell>
          <cell r="P129"/>
          <cell r="Q129"/>
          <cell r="R129"/>
          <cell r="S129"/>
          <cell r="T129">
            <v>3</v>
          </cell>
        </row>
        <row r="130">
          <cell r="G130" t="str">
            <v>105428-P.S.R. HUATULAME</v>
          </cell>
          <cell r="H130">
            <v>1</v>
          </cell>
          <cell r="I130"/>
          <cell r="J130"/>
          <cell r="K130"/>
          <cell r="L130"/>
          <cell r="M130"/>
          <cell r="N130"/>
          <cell r="O130">
            <v>1</v>
          </cell>
          <cell r="P130"/>
          <cell r="Q130"/>
          <cell r="R130"/>
          <cell r="S130">
            <v>1</v>
          </cell>
          <cell r="T130">
            <v>3</v>
          </cell>
        </row>
        <row r="131">
          <cell r="G131" t="str">
            <v>105430-P.S.R. MIALQUI</v>
          </cell>
          <cell r="H131"/>
          <cell r="I131"/>
          <cell r="J131"/>
          <cell r="K131"/>
          <cell r="L131"/>
          <cell r="M131"/>
          <cell r="N131">
            <v>1</v>
          </cell>
          <cell r="O131"/>
          <cell r="P131"/>
          <cell r="Q131"/>
          <cell r="R131"/>
          <cell r="S131"/>
          <cell r="T131">
            <v>1</v>
          </cell>
        </row>
        <row r="132">
          <cell r="G132" t="str">
            <v>105431-P.S.R. PEDREGAL</v>
          </cell>
          <cell r="H132">
            <v>1</v>
          </cell>
          <cell r="I132">
            <v>1</v>
          </cell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>
            <v>2</v>
          </cell>
        </row>
        <row r="133">
          <cell r="G133" t="str">
            <v>105432-P.S.R. RAPEL</v>
          </cell>
          <cell r="H133"/>
          <cell r="I133"/>
          <cell r="J133">
            <v>1</v>
          </cell>
          <cell r="K133">
            <v>1</v>
          </cell>
          <cell r="L133">
            <v>1</v>
          </cell>
          <cell r="M133"/>
          <cell r="N133">
            <v>1</v>
          </cell>
          <cell r="O133"/>
          <cell r="P133"/>
          <cell r="Q133">
            <v>2</v>
          </cell>
          <cell r="R133"/>
          <cell r="S133">
            <v>2</v>
          </cell>
          <cell r="T133">
            <v>8</v>
          </cell>
        </row>
        <row r="134">
          <cell r="G134" t="str">
            <v>105435-P.S.R. TULAHUEN</v>
          </cell>
          <cell r="H134">
            <v>2</v>
          </cell>
          <cell r="I134">
            <v>1</v>
          </cell>
          <cell r="J134"/>
          <cell r="K134"/>
          <cell r="L134"/>
          <cell r="M134"/>
          <cell r="N134"/>
          <cell r="O134"/>
          <cell r="P134"/>
          <cell r="Q134"/>
          <cell r="R134"/>
          <cell r="S134">
            <v>1</v>
          </cell>
          <cell r="T134">
            <v>4</v>
          </cell>
        </row>
        <row r="135">
          <cell r="G135" t="str">
            <v>105436-P.S.R. EL MAITEN</v>
          </cell>
          <cell r="H135"/>
          <cell r="I135">
            <v>1</v>
          </cell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>
            <v>1</v>
          </cell>
        </row>
        <row r="136">
          <cell r="G136" t="str">
            <v>04304-PUNITAQUI</v>
          </cell>
          <cell r="H136">
            <v>12</v>
          </cell>
          <cell r="I136">
            <v>6</v>
          </cell>
          <cell r="J136">
            <v>9</v>
          </cell>
          <cell r="K136">
            <v>11</v>
          </cell>
          <cell r="L136">
            <v>7</v>
          </cell>
          <cell r="M136">
            <v>5</v>
          </cell>
          <cell r="N136">
            <v>9</v>
          </cell>
          <cell r="O136">
            <v>9</v>
          </cell>
          <cell r="P136">
            <v>6</v>
          </cell>
          <cell r="Q136">
            <v>6</v>
          </cell>
          <cell r="R136">
            <v>1</v>
          </cell>
          <cell r="S136">
            <v>17</v>
          </cell>
          <cell r="T136">
            <v>98</v>
          </cell>
        </row>
        <row r="137">
          <cell r="G137" t="str">
            <v>105308-CES. RURAL PUNITAQUI</v>
          </cell>
          <cell r="H137">
            <v>12</v>
          </cell>
          <cell r="I137">
            <v>6</v>
          </cell>
          <cell r="J137">
            <v>9</v>
          </cell>
          <cell r="K137">
            <v>11</v>
          </cell>
          <cell r="L137">
            <v>7</v>
          </cell>
          <cell r="M137">
            <v>5</v>
          </cell>
          <cell r="N137">
            <v>9</v>
          </cell>
          <cell r="O137">
            <v>9</v>
          </cell>
          <cell r="P137">
            <v>6</v>
          </cell>
          <cell r="Q137">
            <v>6</v>
          </cell>
          <cell r="R137">
            <v>1</v>
          </cell>
          <cell r="S137">
            <v>17</v>
          </cell>
          <cell r="T137">
            <v>98</v>
          </cell>
        </row>
        <row r="138">
          <cell r="G138" t="str">
            <v>04305-RIO HURTADO</v>
          </cell>
          <cell r="H138">
            <v>5</v>
          </cell>
          <cell r="I138">
            <v>1</v>
          </cell>
          <cell r="J138"/>
          <cell r="K138"/>
          <cell r="L138">
            <v>3</v>
          </cell>
          <cell r="M138">
            <v>3</v>
          </cell>
          <cell r="N138">
            <v>3</v>
          </cell>
          <cell r="O138">
            <v>2</v>
          </cell>
          <cell r="P138">
            <v>1</v>
          </cell>
          <cell r="Q138">
            <v>2</v>
          </cell>
          <cell r="R138"/>
          <cell r="S138">
            <v>3</v>
          </cell>
          <cell r="T138">
            <v>23</v>
          </cell>
        </row>
        <row r="139">
          <cell r="G139" t="str">
            <v>105310-CES. RURAL PICHASCA</v>
          </cell>
          <cell r="H139">
            <v>5</v>
          </cell>
          <cell r="I139"/>
          <cell r="J139"/>
          <cell r="K139"/>
          <cell r="L139">
            <v>2</v>
          </cell>
          <cell r="M139">
            <v>1</v>
          </cell>
          <cell r="N139">
            <v>1</v>
          </cell>
          <cell r="O139"/>
          <cell r="P139"/>
          <cell r="Q139">
            <v>2</v>
          </cell>
          <cell r="R139"/>
          <cell r="S139">
            <v>1</v>
          </cell>
          <cell r="T139">
            <v>12</v>
          </cell>
        </row>
        <row r="140">
          <cell r="G140" t="str">
            <v>105409-P.S.R. EL CHAÑAR</v>
          </cell>
          <cell r="H140"/>
          <cell r="I140">
            <v>1</v>
          </cell>
          <cell r="J140"/>
          <cell r="K140"/>
          <cell r="L140"/>
          <cell r="M140">
            <v>1</v>
          </cell>
          <cell r="N140"/>
          <cell r="O140"/>
          <cell r="P140"/>
          <cell r="Q140"/>
          <cell r="R140"/>
          <cell r="S140"/>
          <cell r="T140">
            <v>2</v>
          </cell>
        </row>
        <row r="141">
          <cell r="G141" t="str">
            <v>105410-P.S.R. HURTADO</v>
          </cell>
          <cell r="H141"/>
          <cell r="I141"/>
          <cell r="J141"/>
          <cell r="K141"/>
          <cell r="L141"/>
          <cell r="M141"/>
          <cell r="N141"/>
          <cell r="O141">
            <v>1</v>
          </cell>
          <cell r="P141">
            <v>1</v>
          </cell>
          <cell r="Q141"/>
          <cell r="R141"/>
          <cell r="S141">
            <v>1</v>
          </cell>
          <cell r="T141">
            <v>3</v>
          </cell>
        </row>
        <row r="142">
          <cell r="G142" t="str">
            <v>105411-P.S.R. LAS BREAS</v>
          </cell>
          <cell r="H142"/>
          <cell r="I142"/>
          <cell r="J142"/>
          <cell r="K142"/>
          <cell r="L142"/>
          <cell r="M142">
            <v>1</v>
          </cell>
          <cell r="N142"/>
          <cell r="O142"/>
          <cell r="P142"/>
          <cell r="Q142"/>
          <cell r="R142"/>
          <cell r="S142"/>
          <cell r="T142">
            <v>1</v>
          </cell>
        </row>
        <row r="143">
          <cell r="G143" t="str">
            <v>105413-P.S.R. SAMO ALTO</v>
          </cell>
          <cell r="H143"/>
          <cell r="I143"/>
          <cell r="J143"/>
          <cell r="K143"/>
          <cell r="L143">
            <v>1</v>
          </cell>
          <cell r="M143"/>
          <cell r="N143">
            <v>1</v>
          </cell>
          <cell r="O143">
            <v>1</v>
          </cell>
          <cell r="P143"/>
          <cell r="Q143"/>
          <cell r="R143"/>
          <cell r="S143"/>
          <cell r="T143">
            <v>3</v>
          </cell>
        </row>
        <row r="144">
          <cell r="G144" t="str">
            <v>105414-P.S.R. SERON</v>
          </cell>
          <cell r="H144"/>
          <cell r="I144"/>
          <cell r="J144"/>
          <cell r="K144"/>
          <cell r="L144"/>
          <cell r="M144"/>
          <cell r="N144">
            <v>1</v>
          </cell>
          <cell r="O144"/>
          <cell r="P144"/>
          <cell r="Q144"/>
          <cell r="R144"/>
          <cell r="S144">
            <v>1</v>
          </cell>
          <cell r="T144">
            <v>2</v>
          </cell>
        </row>
        <row r="145">
          <cell r="G145" t="str">
            <v>Total general</v>
          </cell>
          <cell r="H145">
            <v>648</v>
          </cell>
          <cell r="I145">
            <v>489</v>
          </cell>
          <cell r="J145">
            <v>572</v>
          </cell>
          <cell r="K145">
            <v>604</v>
          </cell>
          <cell r="L145">
            <v>514</v>
          </cell>
          <cell r="M145">
            <v>474</v>
          </cell>
          <cell r="N145">
            <v>593</v>
          </cell>
          <cell r="O145">
            <v>578</v>
          </cell>
          <cell r="P145">
            <v>487</v>
          </cell>
          <cell r="Q145">
            <v>536</v>
          </cell>
          <cell r="R145">
            <v>256</v>
          </cell>
          <cell r="S145">
            <v>527</v>
          </cell>
          <cell r="T145">
            <v>6278</v>
          </cell>
        </row>
      </sheetData>
      <sheetData sheetId="13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211</v>
          </cell>
          <cell r="I5">
            <v>146</v>
          </cell>
          <cell r="J5">
            <v>204</v>
          </cell>
          <cell r="K5">
            <v>204</v>
          </cell>
          <cell r="L5">
            <v>176</v>
          </cell>
          <cell r="M5">
            <v>158</v>
          </cell>
          <cell r="N5">
            <v>201</v>
          </cell>
          <cell r="O5">
            <v>197</v>
          </cell>
          <cell r="P5">
            <v>183</v>
          </cell>
          <cell r="Q5">
            <v>209</v>
          </cell>
          <cell r="R5">
            <v>91</v>
          </cell>
          <cell r="S5">
            <v>185</v>
          </cell>
          <cell r="T5">
            <v>2165</v>
          </cell>
        </row>
        <row r="6">
          <cell r="G6" t="str">
            <v>105300-CES. CARDENAL CARO</v>
          </cell>
          <cell r="H6">
            <v>17</v>
          </cell>
          <cell r="I6">
            <v>17</v>
          </cell>
          <cell r="J6">
            <v>32</v>
          </cell>
          <cell r="K6">
            <v>40</v>
          </cell>
          <cell r="L6">
            <v>30</v>
          </cell>
          <cell r="M6">
            <v>29</v>
          </cell>
          <cell r="N6">
            <v>38</v>
          </cell>
          <cell r="O6">
            <v>37</v>
          </cell>
          <cell r="P6">
            <v>43</v>
          </cell>
          <cell r="Q6">
            <v>36</v>
          </cell>
          <cell r="R6">
            <v>20</v>
          </cell>
          <cell r="S6">
            <v>27</v>
          </cell>
          <cell r="T6">
            <v>366</v>
          </cell>
        </row>
        <row r="7">
          <cell r="G7" t="str">
            <v>105301-CES. LAS COMPAÑIAS</v>
          </cell>
          <cell r="H7">
            <v>23</v>
          </cell>
          <cell r="I7">
            <v>29</v>
          </cell>
          <cell r="J7">
            <v>16</v>
          </cell>
          <cell r="K7">
            <v>25</v>
          </cell>
          <cell r="L7">
            <v>21</v>
          </cell>
          <cell r="M7">
            <v>14</v>
          </cell>
          <cell r="N7">
            <v>24</v>
          </cell>
          <cell r="O7">
            <v>23</v>
          </cell>
          <cell r="P7">
            <v>23</v>
          </cell>
          <cell r="Q7">
            <v>17</v>
          </cell>
          <cell r="R7">
            <v>6</v>
          </cell>
          <cell r="S7">
            <v>9</v>
          </cell>
          <cell r="T7">
            <v>230</v>
          </cell>
        </row>
        <row r="8">
          <cell r="G8" t="str">
            <v>105302-CES. PEDRO AGUIRRE C.</v>
          </cell>
          <cell r="H8">
            <v>36</v>
          </cell>
          <cell r="I8">
            <v>23</v>
          </cell>
          <cell r="J8">
            <v>28</v>
          </cell>
          <cell r="K8">
            <v>28</v>
          </cell>
          <cell r="L8">
            <v>31</v>
          </cell>
          <cell r="M8">
            <v>22</v>
          </cell>
          <cell r="N8">
            <v>25</v>
          </cell>
          <cell r="O8">
            <v>33</v>
          </cell>
          <cell r="P8">
            <v>22</v>
          </cell>
          <cell r="Q8">
            <v>34</v>
          </cell>
          <cell r="R8">
            <v>10</v>
          </cell>
          <cell r="S8">
            <v>30</v>
          </cell>
          <cell r="T8">
            <v>322</v>
          </cell>
        </row>
        <row r="9">
          <cell r="G9" t="str">
            <v>105313-CES. SCHAFFHAUSER</v>
          </cell>
          <cell r="H9">
            <v>39</v>
          </cell>
          <cell r="I9">
            <v>30</v>
          </cell>
          <cell r="J9">
            <v>53</v>
          </cell>
          <cell r="K9">
            <v>39</v>
          </cell>
          <cell r="L9">
            <v>34</v>
          </cell>
          <cell r="M9">
            <v>44</v>
          </cell>
          <cell r="N9">
            <v>40</v>
          </cell>
          <cell r="O9">
            <v>31</v>
          </cell>
          <cell r="P9">
            <v>34</v>
          </cell>
          <cell r="Q9">
            <v>53</v>
          </cell>
          <cell r="R9">
            <v>3</v>
          </cell>
          <cell r="S9">
            <v>47</v>
          </cell>
          <cell r="T9">
            <v>447</v>
          </cell>
        </row>
        <row r="10">
          <cell r="G10" t="str">
            <v>105319-CES. CARDENAL R.S.H.</v>
          </cell>
          <cell r="H10">
            <v>31</v>
          </cell>
          <cell r="I10">
            <v>18</v>
          </cell>
          <cell r="J10">
            <v>28</v>
          </cell>
          <cell r="K10">
            <v>17</v>
          </cell>
          <cell r="L10">
            <v>28</v>
          </cell>
          <cell r="M10">
            <v>20</v>
          </cell>
          <cell r="N10">
            <v>29</v>
          </cell>
          <cell r="O10">
            <v>32</v>
          </cell>
          <cell r="P10">
            <v>17</v>
          </cell>
          <cell r="Q10">
            <v>26</v>
          </cell>
          <cell r="R10">
            <v>27</v>
          </cell>
          <cell r="S10">
            <v>21</v>
          </cell>
          <cell r="T10">
            <v>294</v>
          </cell>
        </row>
        <row r="11">
          <cell r="G11" t="str">
            <v>105325-CESFAM JUAN PABLO II</v>
          </cell>
          <cell r="H11">
            <v>48</v>
          </cell>
          <cell r="I11">
            <v>23</v>
          </cell>
          <cell r="J11">
            <v>31</v>
          </cell>
          <cell r="K11">
            <v>34</v>
          </cell>
          <cell r="L11">
            <v>21</v>
          </cell>
          <cell r="M11">
            <v>16</v>
          </cell>
          <cell r="N11">
            <v>32</v>
          </cell>
          <cell r="O11">
            <v>30</v>
          </cell>
          <cell r="P11">
            <v>28</v>
          </cell>
          <cell r="Q11">
            <v>26</v>
          </cell>
          <cell r="R11">
            <v>14</v>
          </cell>
          <cell r="S11">
            <v>35</v>
          </cell>
          <cell r="T11">
            <v>338</v>
          </cell>
        </row>
        <row r="12">
          <cell r="G12" t="str">
            <v xml:space="preserve">105400-P.S.R. ALGARROBITO            </v>
          </cell>
          <cell r="H12">
            <v>1</v>
          </cell>
          <cell r="I12">
            <v>1</v>
          </cell>
          <cell r="J12">
            <v>2</v>
          </cell>
          <cell r="K12">
            <v>5</v>
          </cell>
          <cell r="L12"/>
          <cell r="M12">
            <v>4</v>
          </cell>
          <cell r="N12">
            <v>2</v>
          </cell>
          <cell r="O12">
            <v>2</v>
          </cell>
          <cell r="P12">
            <v>3</v>
          </cell>
          <cell r="Q12">
            <v>1</v>
          </cell>
          <cell r="R12">
            <v>2</v>
          </cell>
          <cell r="S12">
            <v>3</v>
          </cell>
          <cell r="T12">
            <v>26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2</v>
          </cell>
          <cell r="L13"/>
          <cell r="M13"/>
          <cell r="N13"/>
          <cell r="O13"/>
          <cell r="P13"/>
          <cell r="Q13">
            <v>1</v>
          </cell>
          <cell r="R13">
            <v>1</v>
          </cell>
          <cell r="S13">
            <v>1</v>
          </cell>
          <cell r="T13">
            <v>7</v>
          </cell>
        </row>
        <row r="14">
          <cell r="G14" t="str">
            <v>105402-P.S.R. EL ROMERO</v>
          </cell>
          <cell r="H14"/>
          <cell r="I14"/>
          <cell r="J14"/>
          <cell r="K14"/>
          <cell r="L14"/>
          <cell r="M14"/>
          <cell r="N14"/>
          <cell r="O14"/>
          <cell r="P14">
            <v>1</v>
          </cell>
          <cell r="Q14"/>
          <cell r="R14">
            <v>1</v>
          </cell>
          <cell r="S14">
            <v>2</v>
          </cell>
          <cell r="T14">
            <v>4</v>
          </cell>
        </row>
        <row r="15">
          <cell r="G15" t="str">
            <v>105499-P.S.R. LAMBERT</v>
          </cell>
          <cell r="H15"/>
          <cell r="I15"/>
          <cell r="J15">
            <v>1</v>
          </cell>
          <cell r="K15">
            <v>1</v>
          </cell>
          <cell r="L15"/>
          <cell r="M15">
            <v>1</v>
          </cell>
          <cell r="N15">
            <v>1</v>
          </cell>
          <cell r="O15"/>
          <cell r="P15"/>
          <cell r="Q15">
            <v>1</v>
          </cell>
          <cell r="R15"/>
          <cell r="S15">
            <v>1</v>
          </cell>
          <cell r="T15">
            <v>6</v>
          </cell>
        </row>
        <row r="16">
          <cell r="G16" t="str">
            <v>105700-CECOF VILLA EL INDIO</v>
          </cell>
          <cell r="H16">
            <v>1</v>
          </cell>
          <cell r="I16"/>
          <cell r="J16">
            <v>5</v>
          </cell>
          <cell r="K16">
            <v>1</v>
          </cell>
          <cell r="L16">
            <v>2</v>
          </cell>
          <cell r="M16">
            <v>1</v>
          </cell>
          <cell r="N16">
            <v>1</v>
          </cell>
          <cell r="O16">
            <v>3</v>
          </cell>
          <cell r="P16">
            <v>4</v>
          </cell>
          <cell r="Q16">
            <v>1</v>
          </cell>
          <cell r="R16">
            <v>1</v>
          </cell>
          <cell r="S16">
            <v>2</v>
          </cell>
          <cell r="T16">
            <v>22</v>
          </cell>
        </row>
        <row r="17">
          <cell r="G17" t="str">
            <v>105701-CECOF VILLA ALEMANIA</v>
          </cell>
          <cell r="H17">
            <v>3</v>
          </cell>
          <cell r="I17">
            <v>1</v>
          </cell>
          <cell r="J17">
            <v>2</v>
          </cell>
          <cell r="K17">
            <v>3</v>
          </cell>
          <cell r="L17"/>
          <cell r="M17">
            <v>2</v>
          </cell>
          <cell r="N17">
            <v>1</v>
          </cell>
          <cell r="O17">
            <v>2</v>
          </cell>
          <cell r="P17">
            <v>2</v>
          </cell>
          <cell r="Q17">
            <v>4</v>
          </cell>
          <cell r="R17">
            <v>3</v>
          </cell>
          <cell r="S17">
            <v>2</v>
          </cell>
          <cell r="T17">
            <v>25</v>
          </cell>
        </row>
        <row r="18">
          <cell r="G18" t="str">
            <v>105702-CECOF VILLA LAMBERT</v>
          </cell>
          <cell r="H18">
            <v>3</v>
          </cell>
          <cell r="I18">
            <v>4</v>
          </cell>
          <cell r="J18">
            <v>3</v>
          </cell>
          <cell r="K18">
            <v>4</v>
          </cell>
          <cell r="L18">
            <v>3</v>
          </cell>
          <cell r="M18">
            <v>4</v>
          </cell>
          <cell r="N18">
            <v>4</v>
          </cell>
          <cell r="O18">
            <v>1</v>
          </cell>
          <cell r="P18">
            <v>3</v>
          </cell>
          <cell r="Q18">
            <v>4</v>
          </cell>
          <cell r="R18"/>
          <cell r="S18">
            <v>1</v>
          </cell>
          <cell r="T18">
            <v>34</v>
          </cell>
        </row>
        <row r="19">
          <cell r="G19" t="str">
            <v>200402-CECOF ARCOS DE PINAMAR</v>
          </cell>
          <cell r="H19">
            <v>7</v>
          </cell>
          <cell r="I19"/>
          <cell r="J19">
            <v>3</v>
          </cell>
          <cell r="K19">
            <v>5</v>
          </cell>
          <cell r="L19">
            <v>6</v>
          </cell>
          <cell r="M19">
            <v>1</v>
          </cell>
          <cell r="N19">
            <v>4</v>
          </cell>
          <cell r="O19">
            <v>3</v>
          </cell>
          <cell r="P19">
            <v>3</v>
          </cell>
          <cell r="Q19">
            <v>5</v>
          </cell>
          <cell r="R19">
            <v>3</v>
          </cell>
          <cell r="S19">
            <v>4</v>
          </cell>
          <cell r="T19">
            <v>44</v>
          </cell>
        </row>
        <row r="20">
          <cell r="G20" t="str">
            <v>04102-COQUIMBO</v>
          </cell>
          <cell r="H20">
            <v>223</v>
          </cell>
          <cell r="I20">
            <v>189</v>
          </cell>
          <cell r="J20">
            <v>220</v>
          </cell>
          <cell r="K20">
            <v>250</v>
          </cell>
          <cell r="L20">
            <v>216</v>
          </cell>
          <cell r="M20">
            <v>193</v>
          </cell>
          <cell r="N20">
            <v>198</v>
          </cell>
          <cell r="O20">
            <v>229</v>
          </cell>
          <cell r="P20">
            <v>167</v>
          </cell>
          <cell r="Q20">
            <v>151</v>
          </cell>
          <cell r="R20">
            <v>48</v>
          </cell>
          <cell r="S20">
            <v>165</v>
          </cell>
          <cell r="T20">
            <v>2249</v>
          </cell>
        </row>
        <row r="21">
          <cell r="G21" t="str">
            <v>105303-CES. SAN JUAN</v>
          </cell>
          <cell r="H21">
            <v>27</v>
          </cell>
          <cell r="I21">
            <v>21</v>
          </cell>
          <cell r="J21">
            <v>26</v>
          </cell>
          <cell r="K21">
            <v>36</v>
          </cell>
          <cell r="L21">
            <v>22</v>
          </cell>
          <cell r="M21">
            <v>20</v>
          </cell>
          <cell r="N21">
            <v>29</v>
          </cell>
          <cell r="O21">
            <v>43</v>
          </cell>
          <cell r="P21">
            <v>21</v>
          </cell>
          <cell r="Q21">
            <v>19</v>
          </cell>
          <cell r="R21">
            <v>16</v>
          </cell>
          <cell r="S21">
            <v>24</v>
          </cell>
          <cell r="T21">
            <v>304</v>
          </cell>
        </row>
        <row r="22">
          <cell r="G22" t="str">
            <v>105304-CES. SANTA CECILIA</v>
          </cell>
          <cell r="H22">
            <v>22</v>
          </cell>
          <cell r="I22">
            <v>32</v>
          </cell>
          <cell r="J22">
            <v>21</v>
          </cell>
          <cell r="K22">
            <v>22</v>
          </cell>
          <cell r="L22">
            <v>27</v>
          </cell>
          <cell r="M22">
            <v>27</v>
          </cell>
          <cell r="N22">
            <v>27</v>
          </cell>
          <cell r="O22">
            <v>30</v>
          </cell>
          <cell r="P22">
            <v>30</v>
          </cell>
          <cell r="Q22">
            <v>23</v>
          </cell>
          <cell r="R22">
            <v>4</v>
          </cell>
          <cell r="S22">
            <v>17</v>
          </cell>
          <cell r="T22">
            <v>282</v>
          </cell>
        </row>
        <row r="23">
          <cell r="G23" t="str">
            <v>105305-CES. TIERRAS BLANCAS</v>
          </cell>
          <cell r="H23">
            <v>65</v>
          </cell>
          <cell r="I23">
            <v>60</v>
          </cell>
          <cell r="J23">
            <v>70</v>
          </cell>
          <cell r="K23">
            <v>61</v>
          </cell>
          <cell r="L23">
            <v>55</v>
          </cell>
          <cell r="M23">
            <v>52</v>
          </cell>
          <cell r="N23">
            <v>56</v>
          </cell>
          <cell r="O23">
            <v>66</v>
          </cell>
          <cell r="P23">
            <v>40</v>
          </cell>
          <cell r="Q23">
            <v>44</v>
          </cell>
          <cell r="R23">
            <v>1</v>
          </cell>
          <cell r="S23">
            <v>48</v>
          </cell>
          <cell r="T23">
            <v>618</v>
          </cell>
        </row>
        <row r="24">
          <cell r="G24" t="str">
            <v>105321-CES. RURAL  TONGOY</v>
          </cell>
          <cell r="H24">
            <v>11</v>
          </cell>
          <cell r="I24">
            <v>7</v>
          </cell>
          <cell r="J24">
            <v>9</v>
          </cell>
          <cell r="K24">
            <v>12</v>
          </cell>
          <cell r="L24">
            <v>8</v>
          </cell>
          <cell r="M24">
            <v>8</v>
          </cell>
          <cell r="N24"/>
          <cell r="O24">
            <v>8</v>
          </cell>
          <cell r="P24">
            <v>6</v>
          </cell>
          <cell r="Q24">
            <v>4</v>
          </cell>
          <cell r="R24">
            <v>5</v>
          </cell>
          <cell r="S24">
            <v>9</v>
          </cell>
          <cell r="T24">
            <v>87</v>
          </cell>
        </row>
        <row r="25">
          <cell r="G25" t="str">
            <v>105323-CES. DR. SERGIO AGUILAR</v>
          </cell>
          <cell r="H25">
            <v>43</v>
          </cell>
          <cell r="I25">
            <v>35</v>
          </cell>
          <cell r="J25">
            <v>43</v>
          </cell>
          <cell r="K25">
            <v>71</v>
          </cell>
          <cell r="L25">
            <v>61</v>
          </cell>
          <cell r="M25">
            <v>39</v>
          </cell>
          <cell r="N25">
            <v>43</v>
          </cell>
          <cell r="O25">
            <v>37</v>
          </cell>
          <cell r="P25">
            <v>29</v>
          </cell>
          <cell r="Q25">
            <v>24</v>
          </cell>
          <cell r="R25"/>
          <cell r="S25">
            <v>25</v>
          </cell>
          <cell r="T25">
            <v>450</v>
          </cell>
        </row>
        <row r="26">
          <cell r="G26" t="str">
            <v>105405-P.S.R. GUANAQUEROS</v>
          </cell>
          <cell r="H26">
            <v>3</v>
          </cell>
          <cell r="I26"/>
          <cell r="J26"/>
          <cell r="K26">
            <v>5</v>
          </cell>
          <cell r="L26"/>
          <cell r="M26">
            <v>6</v>
          </cell>
          <cell r="N26"/>
          <cell r="O26">
            <v>4</v>
          </cell>
          <cell r="P26">
            <v>4</v>
          </cell>
          <cell r="Q26">
            <v>2</v>
          </cell>
          <cell r="R26">
            <v>1</v>
          </cell>
          <cell r="S26">
            <v>4</v>
          </cell>
          <cell r="T26">
            <v>29</v>
          </cell>
        </row>
        <row r="27">
          <cell r="G27" t="str">
            <v>105407-P.S.R. TAMBILLOS</v>
          </cell>
          <cell r="H27">
            <v>2</v>
          </cell>
          <cell r="I27"/>
          <cell r="J27"/>
          <cell r="K27"/>
          <cell r="L27"/>
          <cell r="M27">
            <v>3</v>
          </cell>
          <cell r="N27"/>
          <cell r="O27"/>
          <cell r="P27"/>
          <cell r="Q27"/>
          <cell r="R27">
            <v>1</v>
          </cell>
          <cell r="S27"/>
          <cell r="T27">
            <v>6</v>
          </cell>
        </row>
        <row r="28">
          <cell r="G28" t="str">
            <v>105705-CECOF EL ALBA</v>
          </cell>
          <cell r="H28">
            <v>8</v>
          </cell>
          <cell r="I28">
            <v>3</v>
          </cell>
          <cell r="J28">
            <v>7</v>
          </cell>
          <cell r="K28">
            <v>9</v>
          </cell>
          <cell r="L28">
            <v>4</v>
          </cell>
          <cell r="M28">
            <v>5</v>
          </cell>
          <cell r="N28">
            <v>3</v>
          </cell>
          <cell r="O28">
            <v>4</v>
          </cell>
          <cell r="P28">
            <v>3</v>
          </cell>
          <cell r="Q28">
            <v>2</v>
          </cell>
          <cell r="R28">
            <v>6</v>
          </cell>
          <cell r="S28">
            <v>4</v>
          </cell>
          <cell r="T28">
            <v>58</v>
          </cell>
        </row>
        <row r="29">
          <cell r="G29" t="str">
            <v>200273-CECOF PUNTA MIRA</v>
          </cell>
          <cell r="H29">
            <v>5</v>
          </cell>
          <cell r="I29">
            <v>8</v>
          </cell>
          <cell r="J29">
            <v>8</v>
          </cell>
          <cell r="K29">
            <v>6</v>
          </cell>
          <cell r="L29">
            <v>6</v>
          </cell>
          <cell r="M29">
            <v>3</v>
          </cell>
          <cell r="N29">
            <v>3</v>
          </cell>
          <cell r="O29">
            <v>4</v>
          </cell>
          <cell r="P29">
            <v>7</v>
          </cell>
          <cell r="Q29">
            <v>2</v>
          </cell>
          <cell r="R29">
            <v>2</v>
          </cell>
          <cell r="S29">
            <v>3</v>
          </cell>
          <cell r="T29">
            <v>57</v>
          </cell>
        </row>
        <row r="30">
          <cell r="G30" t="str">
            <v>200494-CESFAM EL SAUCE</v>
          </cell>
          <cell r="H30">
            <v>21</v>
          </cell>
          <cell r="I30">
            <v>12</v>
          </cell>
          <cell r="J30">
            <v>24</v>
          </cell>
          <cell r="K30">
            <v>19</v>
          </cell>
          <cell r="L30">
            <v>17</v>
          </cell>
          <cell r="M30">
            <v>18</v>
          </cell>
          <cell r="N30">
            <v>14</v>
          </cell>
          <cell r="O30">
            <v>20</v>
          </cell>
          <cell r="P30">
            <v>17</v>
          </cell>
          <cell r="Q30">
            <v>21</v>
          </cell>
          <cell r="R30">
            <v>5</v>
          </cell>
          <cell r="S30">
            <v>15</v>
          </cell>
          <cell r="T30">
            <v>203</v>
          </cell>
        </row>
        <row r="31">
          <cell r="G31" t="str">
            <v>200499-CESFAM PAN DE AZÚCAR</v>
          </cell>
          <cell r="H31">
            <v>16</v>
          </cell>
          <cell r="I31">
            <v>11</v>
          </cell>
          <cell r="J31">
            <v>12</v>
          </cell>
          <cell r="K31">
            <v>9</v>
          </cell>
          <cell r="L31">
            <v>16</v>
          </cell>
          <cell r="M31">
            <v>12</v>
          </cell>
          <cell r="N31">
            <v>23</v>
          </cell>
          <cell r="O31">
            <v>13</v>
          </cell>
          <cell r="P31">
            <v>10</v>
          </cell>
          <cell r="Q31">
            <v>10</v>
          </cell>
          <cell r="R31">
            <v>5</v>
          </cell>
          <cell r="S31">
            <v>9</v>
          </cell>
          <cell r="T31">
            <v>146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>
            <v>2</v>
          </cell>
          <cell r="S32">
            <v>7</v>
          </cell>
          <cell r="T32">
            <v>9</v>
          </cell>
        </row>
        <row r="33">
          <cell r="G33" t="str">
            <v>04103-ANDACOLLO</v>
          </cell>
          <cell r="H33">
            <v>7</v>
          </cell>
          <cell r="I33">
            <v>7</v>
          </cell>
          <cell r="J33">
            <v>7</v>
          </cell>
          <cell r="K33">
            <v>13</v>
          </cell>
          <cell r="L33">
            <v>6</v>
          </cell>
          <cell r="M33">
            <v>10</v>
          </cell>
          <cell r="N33">
            <v>16</v>
          </cell>
          <cell r="O33">
            <v>3</v>
          </cell>
          <cell r="P33">
            <v>9</v>
          </cell>
          <cell r="Q33">
            <v>10</v>
          </cell>
          <cell r="R33">
            <v>10</v>
          </cell>
          <cell r="S33">
            <v>4</v>
          </cell>
          <cell r="T33">
            <v>102</v>
          </cell>
        </row>
        <row r="34">
          <cell r="G34" t="str">
            <v>105106-HOSPITAL ANDACOLLO</v>
          </cell>
          <cell r="H34">
            <v>7</v>
          </cell>
          <cell r="I34">
            <v>7</v>
          </cell>
          <cell r="J34">
            <v>7</v>
          </cell>
          <cell r="K34">
            <v>13</v>
          </cell>
          <cell r="L34">
            <v>6</v>
          </cell>
          <cell r="M34">
            <v>10</v>
          </cell>
          <cell r="N34">
            <v>16</v>
          </cell>
          <cell r="O34">
            <v>3</v>
          </cell>
          <cell r="P34">
            <v>9</v>
          </cell>
          <cell r="Q34">
            <v>10</v>
          </cell>
          <cell r="R34">
            <v>10</v>
          </cell>
          <cell r="S34">
            <v>4</v>
          </cell>
          <cell r="T34">
            <v>102</v>
          </cell>
        </row>
        <row r="35">
          <cell r="G35" t="str">
            <v>04104-LA HIGUERA</v>
          </cell>
          <cell r="H35"/>
          <cell r="I35"/>
          <cell r="J35"/>
          <cell r="K35">
            <v>5</v>
          </cell>
          <cell r="L35">
            <v>1</v>
          </cell>
          <cell r="M35">
            <v>5</v>
          </cell>
          <cell r="N35">
            <v>5</v>
          </cell>
          <cell r="O35">
            <v>5</v>
          </cell>
          <cell r="P35"/>
          <cell r="Q35">
            <v>3</v>
          </cell>
          <cell r="R35">
            <v>3</v>
          </cell>
          <cell r="S35">
            <v>4</v>
          </cell>
          <cell r="T35">
            <v>31</v>
          </cell>
        </row>
        <row r="36">
          <cell r="G36" t="str">
            <v>105314-CES. LA HIGUERA</v>
          </cell>
          <cell r="H36"/>
          <cell r="I36"/>
          <cell r="J36"/>
          <cell r="K36">
            <v>2</v>
          </cell>
          <cell r="L36">
            <v>1</v>
          </cell>
          <cell r="M36">
            <v>3</v>
          </cell>
          <cell r="N36">
            <v>3</v>
          </cell>
          <cell r="O36">
            <v>5</v>
          </cell>
          <cell r="P36"/>
          <cell r="Q36">
            <v>2</v>
          </cell>
          <cell r="R36">
            <v>1</v>
          </cell>
          <cell r="S36">
            <v>1</v>
          </cell>
          <cell r="T36">
            <v>18</v>
          </cell>
        </row>
        <row r="37">
          <cell r="G37" t="str">
            <v xml:space="preserve">105500-P.S.R. CALETA HORNOS        </v>
          </cell>
          <cell r="H37"/>
          <cell r="I37"/>
          <cell r="J37"/>
          <cell r="K37">
            <v>1</v>
          </cell>
          <cell r="L37"/>
          <cell r="M37"/>
          <cell r="N37">
            <v>1</v>
          </cell>
          <cell r="O37"/>
          <cell r="P37"/>
          <cell r="Q37">
            <v>1</v>
          </cell>
          <cell r="R37">
            <v>1</v>
          </cell>
          <cell r="S37">
            <v>1</v>
          </cell>
          <cell r="T37">
            <v>5</v>
          </cell>
        </row>
        <row r="38">
          <cell r="G38" t="str">
            <v>105505-P.S.R. LOS CHOROS</v>
          </cell>
          <cell r="H38"/>
          <cell r="I38"/>
          <cell r="J38"/>
          <cell r="K38"/>
          <cell r="L38"/>
          <cell r="M38">
            <v>1</v>
          </cell>
          <cell r="N38"/>
          <cell r="O38"/>
          <cell r="P38"/>
          <cell r="Q38"/>
          <cell r="R38">
            <v>1</v>
          </cell>
          <cell r="S38"/>
          <cell r="T38">
            <v>2</v>
          </cell>
        </row>
        <row r="39">
          <cell r="G39" t="str">
            <v>105506-P.S.R. EL TRAPICHE</v>
          </cell>
          <cell r="H39"/>
          <cell r="I39"/>
          <cell r="J39"/>
          <cell r="K39">
            <v>2</v>
          </cell>
          <cell r="L39"/>
          <cell r="M39">
            <v>1</v>
          </cell>
          <cell r="N39">
            <v>1</v>
          </cell>
          <cell r="O39"/>
          <cell r="P39"/>
          <cell r="Q39"/>
          <cell r="R39"/>
          <cell r="S39">
            <v>2</v>
          </cell>
          <cell r="T39">
            <v>6</v>
          </cell>
        </row>
        <row r="40">
          <cell r="G40" t="str">
            <v>04105-PAIHUANO</v>
          </cell>
          <cell r="H40">
            <v>7</v>
          </cell>
          <cell r="I40">
            <v>2</v>
          </cell>
          <cell r="J40">
            <v>3</v>
          </cell>
          <cell r="K40">
            <v>6</v>
          </cell>
          <cell r="L40">
            <v>4</v>
          </cell>
          <cell r="M40">
            <v>3</v>
          </cell>
          <cell r="N40">
            <v>4</v>
          </cell>
          <cell r="O40">
            <v>4</v>
          </cell>
          <cell r="P40"/>
          <cell r="Q40">
            <v>3</v>
          </cell>
          <cell r="R40">
            <v>9</v>
          </cell>
          <cell r="S40">
            <v>2</v>
          </cell>
          <cell r="T40">
            <v>47</v>
          </cell>
        </row>
        <row r="41">
          <cell r="G41" t="str">
            <v>105306-CES. PAIHUANO</v>
          </cell>
          <cell r="H41">
            <v>6</v>
          </cell>
          <cell r="I41">
            <v>1</v>
          </cell>
          <cell r="J41">
            <v>1</v>
          </cell>
          <cell r="K41">
            <v>1</v>
          </cell>
          <cell r="L41">
            <v>3</v>
          </cell>
          <cell r="M41">
            <v>2</v>
          </cell>
          <cell r="N41">
            <v>1</v>
          </cell>
          <cell r="O41">
            <v>3</v>
          </cell>
          <cell r="P41"/>
          <cell r="Q41">
            <v>3</v>
          </cell>
          <cell r="R41">
            <v>9</v>
          </cell>
          <cell r="S41">
            <v>2</v>
          </cell>
          <cell r="T41">
            <v>32</v>
          </cell>
        </row>
        <row r="42">
          <cell r="G42" t="str">
            <v>105475-P.S.R. HORCON</v>
          </cell>
          <cell r="H42"/>
          <cell r="I42"/>
          <cell r="J42">
            <v>2</v>
          </cell>
          <cell r="K42">
            <v>1</v>
          </cell>
          <cell r="L42"/>
          <cell r="M42"/>
          <cell r="N42"/>
          <cell r="O42">
            <v>1</v>
          </cell>
          <cell r="P42"/>
          <cell r="Q42"/>
          <cell r="R42"/>
          <cell r="S42"/>
          <cell r="T42">
            <v>4</v>
          </cell>
        </row>
        <row r="43">
          <cell r="G43" t="str">
            <v>105476-P.S.R. MONTE GRANDE</v>
          </cell>
          <cell r="H43"/>
          <cell r="I43"/>
          <cell r="J43"/>
          <cell r="K43">
            <v>1</v>
          </cell>
          <cell r="L43">
            <v>1</v>
          </cell>
          <cell r="M43">
            <v>1</v>
          </cell>
          <cell r="N43">
            <v>2</v>
          </cell>
          <cell r="O43"/>
          <cell r="P43"/>
          <cell r="Q43"/>
          <cell r="R43"/>
          <cell r="S43"/>
          <cell r="T43">
            <v>5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/>
          <cell r="K44">
            <v>3</v>
          </cell>
          <cell r="L44"/>
          <cell r="M44"/>
          <cell r="N44">
            <v>1</v>
          </cell>
          <cell r="O44"/>
          <cell r="P44"/>
          <cell r="Q44"/>
          <cell r="R44"/>
          <cell r="S44"/>
          <cell r="T44">
            <v>6</v>
          </cell>
        </row>
        <row r="45">
          <cell r="G45" t="str">
            <v>04106-VICUÑA</v>
          </cell>
          <cell r="H45">
            <v>29</v>
          </cell>
          <cell r="I45">
            <v>9</v>
          </cell>
          <cell r="J45">
            <v>22</v>
          </cell>
          <cell r="K45">
            <v>21</v>
          </cell>
          <cell r="L45">
            <v>22</v>
          </cell>
          <cell r="M45">
            <v>18</v>
          </cell>
          <cell r="N45">
            <v>34</v>
          </cell>
          <cell r="O45">
            <v>31</v>
          </cell>
          <cell r="P45">
            <v>17</v>
          </cell>
          <cell r="Q45">
            <v>30</v>
          </cell>
          <cell r="R45">
            <v>17</v>
          </cell>
          <cell r="S45">
            <v>21</v>
          </cell>
          <cell r="T45">
            <v>271</v>
          </cell>
        </row>
        <row r="46">
          <cell r="G46" t="str">
            <v>105107-HOSPITAL VICUÑA</v>
          </cell>
          <cell r="H46">
            <v>14</v>
          </cell>
          <cell r="I46">
            <v>5</v>
          </cell>
          <cell r="J46">
            <v>13</v>
          </cell>
          <cell r="K46">
            <v>10</v>
          </cell>
          <cell r="L46">
            <v>14</v>
          </cell>
          <cell r="M46">
            <v>10</v>
          </cell>
          <cell r="N46">
            <v>22</v>
          </cell>
          <cell r="O46">
            <v>20</v>
          </cell>
          <cell r="P46">
            <v>5</v>
          </cell>
          <cell r="Q46">
            <v>14</v>
          </cell>
          <cell r="R46">
            <v>10</v>
          </cell>
          <cell r="S46">
            <v>13</v>
          </cell>
          <cell r="T46">
            <v>150</v>
          </cell>
        </row>
        <row r="47">
          <cell r="G47" t="str">
            <v>105467-P.S.R. DIAGUITAS</v>
          </cell>
          <cell r="H47"/>
          <cell r="I47"/>
          <cell r="J47"/>
          <cell r="K47">
            <v>2</v>
          </cell>
          <cell r="L47">
            <v>2</v>
          </cell>
          <cell r="M47"/>
          <cell r="N47">
            <v>3</v>
          </cell>
          <cell r="O47">
            <v>1</v>
          </cell>
          <cell r="P47"/>
          <cell r="Q47">
            <v>2</v>
          </cell>
          <cell r="R47"/>
          <cell r="S47"/>
          <cell r="T47">
            <v>10</v>
          </cell>
        </row>
        <row r="48">
          <cell r="G48" t="str">
            <v>105468-P.S.R. EL MOLLE</v>
          </cell>
          <cell r="H48"/>
          <cell r="I48">
            <v>2</v>
          </cell>
          <cell r="J48">
            <v>1</v>
          </cell>
          <cell r="K48">
            <v>1</v>
          </cell>
          <cell r="L48">
            <v>1</v>
          </cell>
          <cell r="M48">
            <v>1</v>
          </cell>
          <cell r="N48">
            <v>1</v>
          </cell>
          <cell r="O48"/>
          <cell r="P48"/>
          <cell r="Q48">
            <v>1</v>
          </cell>
          <cell r="R48"/>
          <cell r="S48"/>
          <cell r="T48">
            <v>8</v>
          </cell>
        </row>
        <row r="49">
          <cell r="G49" t="str">
            <v>105469-P.S.R. EL TAMBO</v>
          </cell>
          <cell r="H49">
            <v>3</v>
          </cell>
          <cell r="I49"/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/>
          <cell r="O49">
            <v>1</v>
          </cell>
          <cell r="P49">
            <v>3</v>
          </cell>
          <cell r="Q49">
            <v>2</v>
          </cell>
          <cell r="R49">
            <v>2</v>
          </cell>
          <cell r="S49"/>
          <cell r="T49">
            <v>15</v>
          </cell>
        </row>
        <row r="50">
          <cell r="G50" t="str">
            <v>105470-P.S.R. HUANTA</v>
          </cell>
          <cell r="H50">
            <v>1</v>
          </cell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/>
          <cell r="I51">
            <v>1</v>
          </cell>
          <cell r="J51"/>
          <cell r="K51">
            <v>4</v>
          </cell>
          <cell r="L51">
            <v>1</v>
          </cell>
          <cell r="M51">
            <v>1</v>
          </cell>
          <cell r="N51">
            <v>1</v>
          </cell>
          <cell r="O51">
            <v>4</v>
          </cell>
          <cell r="P51">
            <v>1</v>
          </cell>
          <cell r="Q51">
            <v>2</v>
          </cell>
          <cell r="R51">
            <v>2</v>
          </cell>
          <cell r="S51">
            <v>1</v>
          </cell>
          <cell r="T51">
            <v>18</v>
          </cell>
        </row>
        <row r="52">
          <cell r="G52" t="str">
            <v>105472-P.S.R. RIVADAVIA</v>
          </cell>
          <cell r="H52">
            <v>1</v>
          </cell>
          <cell r="I52"/>
          <cell r="J52">
            <v>1</v>
          </cell>
          <cell r="K52"/>
          <cell r="L52"/>
          <cell r="M52">
            <v>2</v>
          </cell>
          <cell r="N52"/>
          <cell r="O52">
            <v>1</v>
          </cell>
          <cell r="P52">
            <v>1</v>
          </cell>
          <cell r="Q52"/>
          <cell r="R52"/>
          <cell r="S52">
            <v>1</v>
          </cell>
          <cell r="T52">
            <v>7</v>
          </cell>
        </row>
        <row r="53">
          <cell r="G53" t="str">
            <v>105473-P.S.R. TALCUNA</v>
          </cell>
          <cell r="H53">
            <v>5</v>
          </cell>
          <cell r="I53"/>
          <cell r="J53"/>
          <cell r="K53">
            <v>1</v>
          </cell>
          <cell r="L53">
            <v>1</v>
          </cell>
          <cell r="M53"/>
          <cell r="N53"/>
          <cell r="O53"/>
          <cell r="P53">
            <v>1</v>
          </cell>
          <cell r="Q53">
            <v>2</v>
          </cell>
          <cell r="R53">
            <v>1</v>
          </cell>
          <cell r="S53"/>
          <cell r="T53">
            <v>11</v>
          </cell>
        </row>
        <row r="54">
          <cell r="G54" t="str">
            <v>105474-P.S.R. CHAPILCA</v>
          </cell>
          <cell r="H54"/>
          <cell r="I54"/>
          <cell r="J54"/>
          <cell r="K54"/>
          <cell r="L54"/>
          <cell r="M54"/>
          <cell r="N54"/>
          <cell r="O54"/>
          <cell r="P54">
            <v>1</v>
          </cell>
          <cell r="Q54"/>
          <cell r="R54"/>
          <cell r="S54"/>
          <cell r="T54">
            <v>1</v>
          </cell>
        </row>
        <row r="55">
          <cell r="G55" t="str">
            <v>105509-P.S.R. GUALLIGUAICA</v>
          </cell>
          <cell r="H55">
            <v>1</v>
          </cell>
          <cell r="I55"/>
          <cell r="J55"/>
          <cell r="K55"/>
          <cell r="L55"/>
          <cell r="M55"/>
          <cell r="N55"/>
          <cell r="O55">
            <v>2</v>
          </cell>
          <cell r="P55">
            <v>1</v>
          </cell>
          <cell r="Q55"/>
          <cell r="R55"/>
          <cell r="S55"/>
          <cell r="T55">
            <v>4</v>
          </cell>
        </row>
        <row r="56">
          <cell r="G56" t="str">
            <v>200538-CESFAM SAN ISIDRO CALINGASTA</v>
          </cell>
          <cell r="H56">
            <v>4</v>
          </cell>
          <cell r="I56">
            <v>1</v>
          </cell>
          <cell r="J56">
            <v>6</v>
          </cell>
          <cell r="K56">
            <v>2</v>
          </cell>
          <cell r="L56">
            <v>2</v>
          </cell>
          <cell r="M56">
            <v>3</v>
          </cell>
          <cell r="N56">
            <v>7</v>
          </cell>
          <cell r="O56">
            <v>2</v>
          </cell>
          <cell r="P56">
            <v>4</v>
          </cell>
          <cell r="Q56">
            <v>7</v>
          </cell>
          <cell r="R56">
            <v>2</v>
          </cell>
          <cell r="S56">
            <v>6</v>
          </cell>
          <cell r="T56">
            <v>46</v>
          </cell>
        </row>
        <row r="57">
          <cell r="G57" t="str">
            <v>04201-ILLAPEL</v>
          </cell>
          <cell r="H57">
            <v>31</v>
          </cell>
          <cell r="I57">
            <v>20</v>
          </cell>
          <cell r="J57">
            <v>27</v>
          </cell>
          <cell r="K57">
            <v>30</v>
          </cell>
          <cell r="L57">
            <v>20</v>
          </cell>
          <cell r="M57">
            <v>26</v>
          </cell>
          <cell r="N57">
            <v>31</v>
          </cell>
          <cell r="O57">
            <v>22</v>
          </cell>
          <cell r="P57">
            <v>17</v>
          </cell>
          <cell r="Q57">
            <v>17</v>
          </cell>
          <cell r="R57">
            <v>24</v>
          </cell>
          <cell r="S57"/>
          <cell r="T57">
            <v>265</v>
          </cell>
        </row>
        <row r="58">
          <cell r="G58" t="str">
            <v>105326-CESFAM SAN RAFAEL</v>
          </cell>
          <cell r="H58">
            <v>10</v>
          </cell>
          <cell r="I58">
            <v>11</v>
          </cell>
          <cell r="J58">
            <v>8</v>
          </cell>
          <cell r="K58">
            <v>8</v>
          </cell>
          <cell r="L58">
            <v>4</v>
          </cell>
          <cell r="M58">
            <v>9</v>
          </cell>
          <cell r="N58">
            <v>7</v>
          </cell>
          <cell r="O58">
            <v>6</v>
          </cell>
          <cell r="P58">
            <v>8</v>
          </cell>
          <cell r="Q58">
            <v>7</v>
          </cell>
          <cell r="R58">
            <v>7</v>
          </cell>
          <cell r="S58"/>
          <cell r="T58">
            <v>85</v>
          </cell>
        </row>
        <row r="59">
          <cell r="G59" t="str">
            <v xml:space="preserve">105443-P.S.R. CARCAMO                   </v>
          </cell>
          <cell r="H59"/>
          <cell r="I59"/>
          <cell r="J59"/>
          <cell r="K59">
            <v>1</v>
          </cell>
          <cell r="L59"/>
          <cell r="M59"/>
          <cell r="N59">
            <v>1</v>
          </cell>
          <cell r="O59"/>
          <cell r="P59"/>
          <cell r="Q59"/>
          <cell r="R59"/>
          <cell r="S59"/>
          <cell r="T59">
            <v>2</v>
          </cell>
        </row>
        <row r="60">
          <cell r="G60" t="str">
            <v>105444-P.S.R. HUINTIL</v>
          </cell>
          <cell r="H60">
            <v>1</v>
          </cell>
          <cell r="I60"/>
          <cell r="J60"/>
          <cell r="K60"/>
          <cell r="L60"/>
          <cell r="M60"/>
          <cell r="N60"/>
          <cell r="O60"/>
          <cell r="P60"/>
          <cell r="Q60">
            <v>1</v>
          </cell>
          <cell r="R60">
            <v>1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/>
          <cell r="K61">
            <v>1</v>
          </cell>
          <cell r="L61">
            <v>1</v>
          </cell>
          <cell r="M61"/>
          <cell r="N61">
            <v>2</v>
          </cell>
          <cell r="O61"/>
          <cell r="P61"/>
          <cell r="Q61"/>
          <cell r="R61"/>
          <cell r="S61"/>
          <cell r="T61">
            <v>5</v>
          </cell>
        </row>
        <row r="62">
          <cell r="G62" t="str">
            <v>105447-P.S.R. PERALILLO</v>
          </cell>
          <cell r="H62"/>
          <cell r="I62"/>
          <cell r="J62">
            <v>1</v>
          </cell>
          <cell r="K62">
            <v>1</v>
          </cell>
          <cell r="L62"/>
          <cell r="M62"/>
          <cell r="N62">
            <v>2</v>
          </cell>
          <cell r="O62"/>
          <cell r="P62"/>
          <cell r="Q62"/>
          <cell r="R62"/>
          <cell r="S62"/>
          <cell r="T62">
            <v>4</v>
          </cell>
        </row>
        <row r="63">
          <cell r="G63" t="str">
            <v>105448-P.S.R. SANTA VIRGINIA</v>
          </cell>
          <cell r="H63"/>
          <cell r="I63">
            <v>1</v>
          </cell>
          <cell r="J63">
            <v>1</v>
          </cell>
          <cell r="K63">
            <v>1</v>
          </cell>
          <cell r="L63"/>
          <cell r="M63"/>
          <cell r="N63"/>
          <cell r="O63"/>
          <cell r="P63"/>
          <cell r="Q63">
            <v>1</v>
          </cell>
          <cell r="R63">
            <v>1</v>
          </cell>
          <cell r="S63"/>
          <cell r="T63">
            <v>5</v>
          </cell>
        </row>
        <row r="64">
          <cell r="G64" t="str">
            <v>105449-P.S.R. TUNGA NORTE</v>
          </cell>
          <cell r="H64"/>
          <cell r="I64"/>
          <cell r="J64"/>
          <cell r="K64"/>
          <cell r="L64"/>
          <cell r="M64">
            <v>1</v>
          </cell>
          <cell r="N64"/>
          <cell r="O64"/>
          <cell r="P64"/>
          <cell r="Q64"/>
          <cell r="R64"/>
          <cell r="S64"/>
          <cell r="T64">
            <v>1</v>
          </cell>
        </row>
        <row r="65">
          <cell r="G65" t="str">
            <v>105485-P.S.R. PLAN DE HORNOS</v>
          </cell>
          <cell r="H65">
            <v>3</v>
          </cell>
          <cell r="I65">
            <v>1</v>
          </cell>
          <cell r="J65"/>
          <cell r="K65">
            <v>1</v>
          </cell>
          <cell r="L65"/>
          <cell r="M65"/>
          <cell r="N65"/>
          <cell r="O65"/>
          <cell r="P65"/>
          <cell r="Q65"/>
          <cell r="R65">
            <v>1</v>
          </cell>
          <cell r="S65"/>
          <cell r="T65">
            <v>6</v>
          </cell>
        </row>
        <row r="66">
          <cell r="G66" t="str">
            <v>105486-P.S.R. TUNGA SUR</v>
          </cell>
          <cell r="H66"/>
          <cell r="I66">
            <v>1</v>
          </cell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>
            <v>1</v>
          </cell>
        </row>
        <row r="67">
          <cell r="G67" t="str">
            <v>105487-P.S.R. CAÑAS UNO</v>
          </cell>
          <cell r="H67">
            <v>2</v>
          </cell>
          <cell r="I67">
            <v>1</v>
          </cell>
          <cell r="J67">
            <v>1</v>
          </cell>
          <cell r="K67">
            <v>1</v>
          </cell>
          <cell r="L67">
            <v>4</v>
          </cell>
          <cell r="M67"/>
          <cell r="N67">
            <v>2</v>
          </cell>
          <cell r="O67">
            <v>4</v>
          </cell>
          <cell r="P67">
            <v>1</v>
          </cell>
          <cell r="Q67"/>
          <cell r="R67">
            <v>1</v>
          </cell>
          <cell r="S67"/>
          <cell r="T67">
            <v>17</v>
          </cell>
        </row>
        <row r="68">
          <cell r="G68" t="str">
            <v>105496-P.S.R. PINTACURA SUR</v>
          </cell>
          <cell r="H68"/>
          <cell r="I68">
            <v>1</v>
          </cell>
          <cell r="J68"/>
          <cell r="K68"/>
          <cell r="L68">
            <v>1</v>
          </cell>
          <cell r="M68"/>
          <cell r="N68">
            <v>1</v>
          </cell>
          <cell r="O68"/>
          <cell r="P68"/>
          <cell r="Q68"/>
          <cell r="R68"/>
          <cell r="S68"/>
          <cell r="T68">
            <v>3</v>
          </cell>
        </row>
        <row r="69">
          <cell r="G69" t="str">
            <v>105504-P.S.R. SOCAVON</v>
          </cell>
          <cell r="H69"/>
          <cell r="I69"/>
          <cell r="J69">
            <v>1</v>
          </cell>
          <cell r="K69"/>
          <cell r="L69"/>
          <cell r="M69"/>
          <cell r="N69">
            <v>2</v>
          </cell>
          <cell r="O69"/>
          <cell r="P69"/>
          <cell r="Q69"/>
          <cell r="R69"/>
          <cell r="S69"/>
          <cell r="T69">
            <v>3</v>
          </cell>
        </row>
        <row r="70">
          <cell r="G70" t="str">
            <v>200366-CESFAM URBANO II</v>
          </cell>
          <cell r="H70">
            <v>14</v>
          </cell>
          <cell r="I70">
            <v>4</v>
          </cell>
          <cell r="J70">
            <v>15</v>
          </cell>
          <cell r="K70">
            <v>16</v>
          </cell>
          <cell r="L70">
            <v>10</v>
          </cell>
          <cell r="M70">
            <v>16</v>
          </cell>
          <cell r="N70">
            <v>14</v>
          </cell>
          <cell r="O70">
            <v>12</v>
          </cell>
          <cell r="P70">
            <v>8</v>
          </cell>
          <cell r="Q70">
            <v>8</v>
          </cell>
          <cell r="R70">
            <v>13</v>
          </cell>
          <cell r="S70"/>
          <cell r="T70">
            <v>130</v>
          </cell>
        </row>
        <row r="71">
          <cell r="G71" t="str">
            <v>04202-CANELA</v>
          </cell>
          <cell r="H71">
            <v>2</v>
          </cell>
          <cell r="I71">
            <v>8</v>
          </cell>
          <cell r="J71">
            <v>7</v>
          </cell>
          <cell r="K71">
            <v>2</v>
          </cell>
          <cell r="L71">
            <v>8</v>
          </cell>
          <cell r="M71"/>
          <cell r="N71">
            <v>8</v>
          </cell>
          <cell r="O71">
            <v>4</v>
          </cell>
          <cell r="P71">
            <v>6</v>
          </cell>
          <cell r="Q71">
            <v>5</v>
          </cell>
          <cell r="R71">
            <v>6</v>
          </cell>
          <cell r="S71">
            <v>6</v>
          </cell>
          <cell r="T71">
            <v>62</v>
          </cell>
        </row>
        <row r="72">
          <cell r="G72" t="str">
            <v>105309-CES. RURAL CANELA</v>
          </cell>
          <cell r="H72">
            <v>2</v>
          </cell>
          <cell r="I72">
            <v>7</v>
          </cell>
          <cell r="J72">
            <v>6</v>
          </cell>
          <cell r="K72">
            <v>2</v>
          </cell>
          <cell r="L72">
            <v>8</v>
          </cell>
          <cell r="M72"/>
          <cell r="N72">
            <v>6</v>
          </cell>
          <cell r="O72">
            <v>4</v>
          </cell>
          <cell r="P72">
            <v>6</v>
          </cell>
          <cell r="Q72">
            <v>4</v>
          </cell>
          <cell r="R72">
            <v>6</v>
          </cell>
          <cell r="S72">
            <v>6</v>
          </cell>
          <cell r="T72">
            <v>57</v>
          </cell>
        </row>
        <row r="73">
          <cell r="G73" t="str">
            <v xml:space="preserve">105450-P.S.R. MINCHA NORTE            </v>
          </cell>
          <cell r="H73"/>
          <cell r="I73">
            <v>1</v>
          </cell>
          <cell r="J73">
            <v>1</v>
          </cell>
          <cell r="K73"/>
          <cell r="L73"/>
          <cell r="M73"/>
          <cell r="N73">
            <v>1</v>
          </cell>
          <cell r="O73"/>
          <cell r="P73"/>
          <cell r="Q73"/>
          <cell r="R73"/>
          <cell r="S73"/>
          <cell r="T73">
            <v>3</v>
          </cell>
        </row>
        <row r="74">
          <cell r="G74" t="str">
            <v>105484-P.S.R. HUENTELAUQUEN</v>
          </cell>
          <cell r="H74"/>
          <cell r="I74"/>
          <cell r="J74"/>
          <cell r="K74"/>
          <cell r="L74"/>
          <cell r="M74"/>
          <cell r="N74">
            <v>1</v>
          </cell>
          <cell r="O74"/>
          <cell r="P74"/>
          <cell r="Q74">
            <v>1</v>
          </cell>
          <cell r="R74"/>
          <cell r="S74"/>
          <cell r="T74">
            <v>2</v>
          </cell>
        </row>
        <row r="75">
          <cell r="G75" t="str">
            <v>04203-LOS VILOS</v>
          </cell>
          <cell r="H75">
            <v>24</v>
          </cell>
          <cell r="I75">
            <v>26</v>
          </cell>
          <cell r="J75">
            <v>26</v>
          </cell>
          <cell r="K75">
            <v>14</v>
          </cell>
          <cell r="L75">
            <v>21</v>
          </cell>
          <cell r="M75">
            <v>19</v>
          </cell>
          <cell r="N75">
            <v>21</v>
          </cell>
          <cell r="O75">
            <v>14</v>
          </cell>
          <cell r="P75">
            <v>18</v>
          </cell>
          <cell r="Q75">
            <v>19</v>
          </cell>
          <cell r="R75">
            <v>25</v>
          </cell>
          <cell r="S75">
            <v>18</v>
          </cell>
          <cell r="T75">
            <v>245</v>
          </cell>
        </row>
        <row r="76">
          <cell r="G76" t="str">
            <v>105108-HOSPITAL LOS VILOS</v>
          </cell>
          <cell r="H76">
            <v>16</v>
          </cell>
          <cell r="I76">
            <v>20</v>
          </cell>
          <cell r="J76">
            <v>18</v>
          </cell>
          <cell r="K76">
            <v>12</v>
          </cell>
          <cell r="L76">
            <v>16</v>
          </cell>
          <cell r="M76">
            <v>14</v>
          </cell>
          <cell r="N76">
            <v>17</v>
          </cell>
          <cell r="O76">
            <v>14</v>
          </cell>
          <cell r="P76">
            <v>15</v>
          </cell>
          <cell r="Q76">
            <v>16</v>
          </cell>
          <cell r="R76">
            <v>22</v>
          </cell>
          <cell r="S76">
            <v>13</v>
          </cell>
          <cell r="T76">
            <v>193</v>
          </cell>
        </row>
        <row r="77">
          <cell r="G77" t="str">
            <v xml:space="preserve">105478-P.S.R. CAIMANES                   </v>
          </cell>
          <cell r="H77"/>
          <cell r="I77">
            <v>1</v>
          </cell>
          <cell r="J77"/>
          <cell r="K77"/>
          <cell r="L77"/>
          <cell r="M77">
            <v>2</v>
          </cell>
          <cell r="N77"/>
          <cell r="O77"/>
          <cell r="P77"/>
          <cell r="Q77"/>
          <cell r="R77">
            <v>1</v>
          </cell>
          <cell r="S77">
            <v>1</v>
          </cell>
          <cell r="T77">
            <v>5</v>
          </cell>
        </row>
        <row r="78">
          <cell r="G78" t="str">
            <v>105479-P.S.R. GUANGUALI</v>
          </cell>
          <cell r="H78">
            <v>1</v>
          </cell>
          <cell r="I78">
            <v>1</v>
          </cell>
          <cell r="J78"/>
          <cell r="K78">
            <v>1</v>
          </cell>
          <cell r="L78"/>
          <cell r="M78"/>
          <cell r="N78"/>
          <cell r="O78"/>
          <cell r="P78">
            <v>1</v>
          </cell>
          <cell r="Q78">
            <v>2</v>
          </cell>
          <cell r="R78"/>
          <cell r="S78"/>
          <cell r="T78">
            <v>6</v>
          </cell>
        </row>
        <row r="79">
          <cell r="G79" t="str">
            <v>105480-P.S.R. QUILIMARI</v>
          </cell>
          <cell r="H79">
            <v>3</v>
          </cell>
          <cell r="I79">
            <v>3</v>
          </cell>
          <cell r="J79">
            <v>4</v>
          </cell>
          <cell r="K79">
            <v>1</v>
          </cell>
          <cell r="L79">
            <v>5</v>
          </cell>
          <cell r="M79">
            <v>1</v>
          </cell>
          <cell r="N79">
            <v>2</v>
          </cell>
          <cell r="O79"/>
          <cell r="P79">
            <v>1</v>
          </cell>
          <cell r="Q79"/>
          <cell r="R79">
            <v>1</v>
          </cell>
          <cell r="S79">
            <v>3</v>
          </cell>
          <cell r="T79">
            <v>24</v>
          </cell>
        </row>
        <row r="80">
          <cell r="G80" t="str">
            <v>105481-P.S.R. TILAMA</v>
          </cell>
          <cell r="H80">
            <v>1</v>
          </cell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>
            <v>1</v>
          </cell>
        </row>
        <row r="81">
          <cell r="G81" t="str">
            <v>105511-P.S.R. LOS CONDORES</v>
          </cell>
          <cell r="H81">
            <v>3</v>
          </cell>
          <cell r="I81">
            <v>1</v>
          </cell>
          <cell r="J81">
            <v>4</v>
          </cell>
          <cell r="K81"/>
          <cell r="L81"/>
          <cell r="M81">
            <v>2</v>
          </cell>
          <cell r="N81">
            <v>2</v>
          </cell>
          <cell r="O81"/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16</v>
          </cell>
        </row>
        <row r="82">
          <cell r="G82" t="str">
            <v>04204-SALAMANCA</v>
          </cell>
          <cell r="H82">
            <v>24</v>
          </cell>
          <cell r="I82">
            <v>22</v>
          </cell>
          <cell r="J82">
            <v>23</v>
          </cell>
          <cell r="K82">
            <v>18</v>
          </cell>
          <cell r="L82">
            <v>19</v>
          </cell>
          <cell r="M82">
            <v>17</v>
          </cell>
          <cell r="N82">
            <v>28</v>
          </cell>
          <cell r="O82">
            <v>24</v>
          </cell>
          <cell r="P82">
            <v>16</v>
          </cell>
          <cell r="Q82">
            <v>17</v>
          </cell>
          <cell r="R82">
            <v>16</v>
          </cell>
          <cell r="S82">
            <v>17</v>
          </cell>
          <cell r="T82">
            <v>241</v>
          </cell>
        </row>
        <row r="83">
          <cell r="G83" t="str">
            <v>105104-HOSPITAL SALAMANCA</v>
          </cell>
          <cell r="H83">
            <v>22</v>
          </cell>
          <cell r="I83">
            <v>12</v>
          </cell>
          <cell r="J83">
            <v>16</v>
          </cell>
          <cell r="K83">
            <v>12</v>
          </cell>
          <cell r="L83">
            <v>14</v>
          </cell>
          <cell r="M83">
            <v>12</v>
          </cell>
          <cell r="N83">
            <v>21</v>
          </cell>
          <cell r="O83">
            <v>12</v>
          </cell>
          <cell r="P83">
            <v>10</v>
          </cell>
          <cell r="Q83">
            <v>15</v>
          </cell>
          <cell r="R83">
            <v>16</v>
          </cell>
          <cell r="S83">
            <v>16</v>
          </cell>
          <cell r="T83">
            <v>178</v>
          </cell>
        </row>
        <row r="84">
          <cell r="G84" t="str">
            <v xml:space="preserve">105452-P.S.R. CUNCUMEN                 </v>
          </cell>
          <cell r="H84"/>
          <cell r="I84"/>
          <cell r="J84">
            <v>1</v>
          </cell>
          <cell r="K84"/>
          <cell r="L84"/>
          <cell r="M84">
            <v>1</v>
          </cell>
          <cell r="N84"/>
          <cell r="O84">
            <v>2</v>
          </cell>
          <cell r="P84"/>
          <cell r="Q84">
            <v>1</v>
          </cell>
          <cell r="R84"/>
          <cell r="S84">
            <v>1</v>
          </cell>
          <cell r="T84">
            <v>6</v>
          </cell>
        </row>
        <row r="85">
          <cell r="G85" t="str">
            <v>105453-P.S.R. TRANQUILLA</v>
          </cell>
          <cell r="H85">
            <v>2</v>
          </cell>
          <cell r="I85"/>
          <cell r="J85">
            <v>2</v>
          </cell>
          <cell r="K85">
            <v>1</v>
          </cell>
          <cell r="L85"/>
          <cell r="M85">
            <v>1</v>
          </cell>
          <cell r="N85"/>
          <cell r="O85">
            <v>2</v>
          </cell>
          <cell r="P85">
            <v>3</v>
          </cell>
          <cell r="Q85"/>
          <cell r="R85"/>
          <cell r="S85"/>
          <cell r="T85">
            <v>11</v>
          </cell>
        </row>
        <row r="86">
          <cell r="G86" t="str">
            <v>105455-P.S.R. CHILLEPIN</v>
          </cell>
          <cell r="H86"/>
          <cell r="I86">
            <v>1</v>
          </cell>
          <cell r="J86">
            <v>1</v>
          </cell>
          <cell r="K86">
            <v>2</v>
          </cell>
          <cell r="L86">
            <v>1</v>
          </cell>
          <cell r="M86"/>
          <cell r="N86">
            <v>2</v>
          </cell>
          <cell r="O86">
            <v>1</v>
          </cell>
          <cell r="P86"/>
          <cell r="Q86">
            <v>1</v>
          </cell>
          <cell r="R86"/>
          <cell r="S86"/>
          <cell r="T86">
            <v>9</v>
          </cell>
        </row>
        <row r="87">
          <cell r="G87" t="str">
            <v>105456-P.S.R. LLIMPO</v>
          </cell>
          <cell r="H87"/>
          <cell r="I87">
            <v>2</v>
          </cell>
          <cell r="J87"/>
          <cell r="K87"/>
          <cell r="L87"/>
          <cell r="M87"/>
          <cell r="N87">
            <v>1</v>
          </cell>
          <cell r="O87">
            <v>1</v>
          </cell>
          <cell r="P87">
            <v>1</v>
          </cell>
          <cell r="Q87"/>
          <cell r="R87"/>
          <cell r="S87"/>
          <cell r="T87">
            <v>5</v>
          </cell>
        </row>
        <row r="88">
          <cell r="G88" t="str">
            <v>105457-P.S.R. SAN AGUSTIN</v>
          </cell>
          <cell r="H88"/>
          <cell r="I88">
            <v>1</v>
          </cell>
          <cell r="J88"/>
          <cell r="K88"/>
          <cell r="L88">
            <v>2</v>
          </cell>
          <cell r="M88"/>
          <cell r="N88"/>
          <cell r="O88"/>
          <cell r="P88"/>
          <cell r="Q88"/>
          <cell r="R88"/>
          <cell r="S88"/>
          <cell r="T88">
            <v>3</v>
          </cell>
        </row>
        <row r="89">
          <cell r="G89" t="str">
            <v>105458-P.S.R. TAHUINCO</v>
          </cell>
          <cell r="H89"/>
          <cell r="I89">
            <v>3</v>
          </cell>
          <cell r="J89"/>
          <cell r="K89">
            <v>2</v>
          </cell>
          <cell r="L89"/>
          <cell r="M89">
            <v>3</v>
          </cell>
          <cell r="N89">
            <v>2</v>
          </cell>
          <cell r="O89">
            <v>3</v>
          </cell>
          <cell r="P89">
            <v>2</v>
          </cell>
          <cell r="Q89"/>
          <cell r="R89"/>
          <cell r="S89"/>
          <cell r="T89">
            <v>15</v>
          </cell>
        </row>
        <row r="90">
          <cell r="G90" t="str">
            <v>105491-P.S.R. QUELEN BAJO</v>
          </cell>
          <cell r="H90"/>
          <cell r="I90">
            <v>2</v>
          </cell>
          <cell r="J90">
            <v>1</v>
          </cell>
          <cell r="K90">
            <v>1</v>
          </cell>
          <cell r="L90">
            <v>1</v>
          </cell>
          <cell r="M90"/>
          <cell r="N90">
            <v>1</v>
          </cell>
          <cell r="O90">
            <v>1</v>
          </cell>
          <cell r="P90"/>
          <cell r="Q90"/>
          <cell r="R90"/>
          <cell r="S90"/>
          <cell r="T90">
            <v>7</v>
          </cell>
        </row>
        <row r="91">
          <cell r="G91" t="str">
            <v>105501-P.S.R. ARBOLEDA GRANDE</v>
          </cell>
          <cell r="H91"/>
          <cell r="I91">
            <v>1</v>
          </cell>
          <cell r="J91">
            <v>2</v>
          </cell>
          <cell r="K91"/>
          <cell r="L91">
            <v>1</v>
          </cell>
          <cell r="M91"/>
          <cell r="N91">
            <v>1</v>
          </cell>
          <cell r="O91">
            <v>2</v>
          </cell>
          <cell r="P91"/>
          <cell r="Q91"/>
          <cell r="R91"/>
          <cell r="S91"/>
          <cell r="T91">
            <v>7</v>
          </cell>
        </row>
        <row r="92">
          <cell r="G92" t="str">
            <v>04301-OVALLE</v>
          </cell>
          <cell r="H92">
            <v>126</v>
          </cell>
          <cell r="I92">
            <v>88</v>
          </cell>
          <cell r="J92">
            <v>82</v>
          </cell>
          <cell r="K92">
            <v>91</v>
          </cell>
          <cell r="L92">
            <v>102</v>
          </cell>
          <cell r="M92">
            <v>72</v>
          </cell>
          <cell r="N92">
            <v>93</v>
          </cell>
          <cell r="O92">
            <v>95</v>
          </cell>
          <cell r="P92">
            <v>74</v>
          </cell>
          <cell r="Q92">
            <v>79</v>
          </cell>
          <cell r="R92">
            <v>31</v>
          </cell>
          <cell r="S92">
            <v>134</v>
          </cell>
          <cell r="T92">
            <v>1067</v>
          </cell>
        </row>
        <row r="93">
          <cell r="G93" t="str">
            <v>105315-CES. RURAL C. DE TAMAYA</v>
          </cell>
          <cell r="H93">
            <v>8</v>
          </cell>
          <cell r="I93">
            <v>1</v>
          </cell>
          <cell r="J93">
            <v>6</v>
          </cell>
          <cell r="K93">
            <v>5</v>
          </cell>
          <cell r="L93">
            <v>5</v>
          </cell>
          <cell r="M93">
            <v>5</v>
          </cell>
          <cell r="N93">
            <v>8</v>
          </cell>
          <cell r="O93">
            <v>5</v>
          </cell>
          <cell r="P93">
            <v>6</v>
          </cell>
          <cell r="Q93">
            <v>6</v>
          </cell>
          <cell r="R93">
            <v>3</v>
          </cell>
          <cell r="S93">
            <v>13</v>
          </cell>
          <cell r="T93">
            <v>71</v>
          </cell>
        </row>
        <row r="94">
          <cell r="G94" t="str">
            <v>105317-CES. JORGE JORDAN D.</v>
          </cell>
          <cell r="H94">
            <v>31</v>
          </cell>
          <cell r="I94">
            <v>16</v>
          </cell>
          <cell r="J94">
            <v>22</v>
          </cell>
          <cell r="K94">
            <v>32</v>
          </cell>
          <cell r="L94">
            <v>18</v>
          </cell>
          <cell r="M94">
            <v>14</v>
          </cell>
          <cell r="N94">
            <v>22</v>
          </cell>
          <cell r="O94">
            <v>27</v>
          </cell>
          <cell r="P94">
            <v>20</v>
          </cell>
          <cell r="Q94">
            <v>17</v>
          </cell>
          <cell r="R94">
            <v>8</v>
          </cell>
          <cell r="S94">
            <v>40</v>
          </cell>
          <cell r="T94">
            <v>267</v>
          </cell>
        </row>
        <row r="95">
          <cell r="G95" t="str">
            <v>105322-CES. MARCOS MACUADA</v>
          </cell>
          <cell r="H95">
            <v>54</v>
          </cell>
          <cell r="I95">
            <v>42</v>
          </cell>
          <cell r="J95">
            <v>31</v>
          </cell>
          <cell r="K95">
            <v>24</v>
          </cell>
          <cell r="L95">
            <v>32</v>
          </cell>
          <cell r="M95">
            <v>18</v>
          </cell>
          <cell r="N95">
            <v>22</v>
          </cell>
          <cell r="O95">
            <v>19</v>
          </cell>
          <cell r="P95">
            <v>18</v>
          </cell>
          <cell r="Q95">
            <v>17</v>
          </cell>
          <cell r="R95">
            <v>9</v>
          </cell>
          <cell r="S95">
            <v>22</v>
          </cell>
          <cell r="T95">
            <v>308</v>
          </cell>
        </row>
        <row r="96">
          <cell r="G96" t="str">
            <v>105324-CES. SOTAQUI</v>
          </cell>
          <cell r="H96">
            <v>7</v>
          </cell>
          <cell r="I96">
            <v>6</v>
          </cell>
          <cell r="J96">
            <v>7</v>
          </cell>
          <cell r="K96">
            <v>2</v>
          </cell>
          <cell r="L96">
            <v>4</v>
          </cell>
          <cell r="M96">
            <v>7</v>
          </cell>
          <cell r="N96">
            <v>2</v>
          </cell>
          <cell r="O96">
            <v>4</v>
          </cell>
          <cell r="P96">
            <v>5</v>
          </cell>
          <cell r="Q96">
            <v>5</v>
          </cell>
          <cell r="R96">
            <v>1</v>
          </cell>
          <cell r="S96">
            <v>8</v>
          </cell>
          <cell r="T96">
            <v>58</v>
          </cell>
        </row>
        <row r="97">
          <cell r="G97" t="str">
            <v>105415-P.S.R. BARRAZA</v>
          </cell>
          <cell r="H97">
            <v>1</v>
          </cell>
          <cell r="I97">
            <v>1</v>
          </cell>
          <cell r="J97"/>
          <cell r="K97"/>
          <cell r="L97">
            <v>1</v>
          </cell>
          <cell r="M97"/>
          <cell r="N97">
            <v>1</v>
          </cell>
          <cell r="O97"/>
          <cell r="P97"/>
          <cell r="Q97"/>
          <cell r="R97">
            <v>1</v>
          </cell>
          <cell r="S97"/>
          <cell r="T97">
            <v>5</v>
          </cell>
        </row>
        <row r="98">
          <cell r="G98" t="str">
            <v xml:space="preserve">105416-P.S.R. CAMARICO                  </v>
          </cell>
          <cell r="H98">
            <v>2</v>
          </cell>
          <cell r="I98"/>
          <cell r="J98">
            <v>1</v>
          </cell>
          <cell r="K98"/>
          <cell r="L98">
            <v>2</v>
          </cell>
          <cell r="M98"/>
          <cell r="N98"/>
          <cell r="O98"/>
          <cell r="P98">
            <v>1</v>
          </cell>
          <cell r="Q98"/>
          <cell r="R98">
            <v>1</v>
          </cell>
          <cell r="S98">
            <v>1</v>
          </cell>
          <cell r="T98">
            <v>8</v>
          </cell>
        </row>
        <row r="99">
          <cell r="G99" t="str">
            <v>105417-P.S.R. ALCONES BAJOS</v>
          </cell>
          <cell r="H99">
            <v>1</v>
          </cell>
          <cell r="I99">
            <v>1</v>
          </cell>
          <cell r="J99"/>
          <cell r="K99"/>
          <cell r="L99"/>
          <cell r="M99">
            <v>1</v>
          </cell>
          <cell r="N99"/>
          <cell r="O99"/>
          <cell r="P99">
            <v>1</v>
          </cell>
          <cell r="Q99"/>
          <cell r="R99"/>
          <cell r="S99"/>
          <cell r="T99">
            <v>4</v>
          </cell>
        </row>
        <row r="100">
          <cell r="G100" t="str">
            <v>105419-P.S.R. LAS SOSSAS</v>
          </cell>
          <cell r="H100"/>
          <cell r="I100"/>
          <cell r="J100"/>
          <cell r="K100"/>
          <cell r="L100"/>
          <cell r="M100"/>
          <cell r="N100"/>
          <cell r="O100"/>
          <cell r="P100"/>
          <cell r="Q100">
            <v>1</v>
          </cell>
          <cell r="R100"/>
          <cell r="S100"/>
          <cell r="T100">
            <v>1</v>
          </cell>
        </row>
        <row r="101">
          <cell r="G101" t="str">
            <v>105422-P.S.R. HORNILLOS</v>
          </cell>
          <cell r="H101"/>
          <cell r="I101"/>
          <cell r="J101">
            <v>1</v>
          </cell>
          <cell r="K101"/>
          <cell r="L101"/>
          <cell r="M101">
            <v>2</v>
          </cell>
          <cell r="N101">
            <v>1</v>
          </cell>
          <cell r="O101"/>
          <cell r="P101"/>
          <cell r="Q101"/>
          <cell r="R101"/>
          <cell r="S101"/>
          <cell r="T101">
            <v>4</v>
          </cell>
        </row>
        <row r="102">
          <cell r="G102" t="str">
            <v>105437-P.S.R. CHALINGA</v>
          </cell>
          <cell r="H102"/>
          <cell r="I102"/>
          <cell r="J102"/>
          <cell r="K102">
            <v>1</v>
          </cell>
          <cell r="L102">
            <v>2</v>
          </cell>
          <cell r="M102">
            <v>1</v>
          </cell>
          <cell r="N102">
            <v>1</v>
          </cell>
          <cell r="O102">
            <v>1</v>
          </cell>
          <cell r="P102"/>
          <cell r="Q102"/>
          <cell r="R102"/>
          <cell r="S102"/>
          <cell r="T102">
            <v>6</v>
          </cell>
        </row>
        <row r="103">
          <cell r="G103" t="str">
            <v>105439-P.S.R. CERRO BLANCO</v>
          </cell>
          <cell r="H103"/>
          <cell r="I103"/>
          <cell r="J103"/>
          <cell r="K103"/>
          <cell r="L103">
            <v>1</v>
          </cell>
          <cell r="M103"/>
          <cell r="N103"/>
          <cell r="O103">
            <v>1</v>
          </cell>
          <cell r="P103"/>
          <cell r="Q103">
            <v>1</v>
          </cell>
          <cell r="R103"/>
          <cell r="S103"/>
          <cell r="T103">
            <v>3</v>
          </cell>
        </row>
        <row r="104">
          <cell r="G104" t="str">
            <v>105507-P.S.R. HUAMALATA</v>
          </cell>
          <cell r="H104">
            <v>1</v>
          </cell>
          <cell r="I104">
            <v>2</v>
          </cell>
          <cell r="J104">
            <v>1</v>
          </cell>
          <cell r="K104">
            <v>1</v>
          </cell>
          <cell r="L104">
            <v>1</v>
          </cell>
          <cell r="M104"/>
          <cell r="N104">
            <v>2</v>
          </cell>
          <cell r="O104"/>
          <cell r="P104"/>
          <cell r="Q104">
            <v>2</v>
          </cell>
          <cell r="R104">
            <v>1</v>
          </cell>
          <cell r="S104">
            <v>2</v>
          </cell>
          <cell r="T104">
            <v>13</v>
          </cell>
        </row>
        <row r="105">
          <cell r="G105" t="str">
            <v>105510-P.S.R. RECOLETA</v>
          </cell>
          <cell r="H105">
            <v>3</v>
          </cell>
          <cell r="I105">
            <v>1</v>
          </cell>
          <cell r="J105">
            <v>1</v>
          </cell>
          <cell r="K105">
            <v>2</v>
          </cell>
          <cell r="L105"/>
          <cell r="M105"/>
          <cell r="N105"/>
          <cell r="O105">
            <v>1</v>
          </cell>
          <cell r="P105"/>
          <cell r="Q105">
            <v>2</v>
          </cell>
          <cell r="R105">
            <v>1</v>
          </cell>
          <cell r="S105"/>
          <cell r="T105">
            <v>11</v>
          </cell>
        </row>
        <row r="106">
          <cell r="G106" t="str">
            <v>105722-CECOF SAN JOSE DE LA DEHESA</v>
          </cell>
          <cell r="H106">
            <v>8</v>
          </cell>
          <cell r="I106">
            <v>8</v>
          </cell>
          <cell r="J106">
            <v>4</v>
          </cell>
          <cell r="K106">
            <v>3</v>
          </cell>
          <cell r="L106">
            <v>6</v>
          </cell>
          <cell r="M106">
            <v>3</v>
          </cell>
          <cell r="N106">
            <v>6</v>
          </cell>
          <cell r="O106">
            <v>5</v>
          </cell>
          <cell r="P106">
            <v>3</v>
          </cell>
          <cell r="Q106">
            <v>3</v>
          </cell>
          <cell r="R106">
            <v>1</v>
          </cell>
          <cell r="S106">
            <v>6</v>
          </cell>
          <cell r="T106">
            <v>56</v>
          </cell>
        </row>
        <row r="107">
          <cell r="G107" t="str">
            <v>105723-CECOF LIMARI</v>
          </cell>
          <cell r="H107">
            <v>2</v>
          </cell>
          <cell r="I107">
            <v>5</v>
          </cell>
          <cell r="J107">
            <v>5</v>
          </cell>
          <cell r="K107">
            <v>2</v>
          </cell>
          <cell r="L107">
            <v>4</v>
          </cell>
          <cell r="M107"/>
          <cell r="N107">
            <v>2</v>
          </cell>
          <cell r="O107">
            <v>2</v>
          </cell>
          <cell r="P107">
            <v>1</v>
          </cell>
          <cell r="Q107">
            <v>1</v>
          </cell>
          <cell r="R107"/>
          <cell r="S107">
            <v>5</v>
          </cell>
          <cell r="T107">
            <v>29</v>
          </cell>
        </row>
        <row r="108">
          <cell r="G108" t="str">
            <v>200258-CECOF LOS COPIHUES</v>
          </cell>
          <cell r="H108">
            <v>6</v>
          </cell>
          <cell r="I108">
            <v>3</v>
          </cell>
          <cell r="J108">
            <v>2</v>
          </cell>
          <cell r="K108">
            <v>2</v>
          </cell>
          <cell r="L108">
            <v>3</v>
          </cell>
          <cell r="M108">
            <v>2</v>
          </cell>
          <cell r="N108">
            <v>6</v>
          </cell>
          <cell r="O108">
            <v>3</v>
          </cell>
          <cell r="P108">
            <v>2</v>
          </cell>
          <cell r="Q108">
            <v>3</v>
          </cell>
          <cell r="R108">
            <v>1</v>
          </cell>
          <cell r="S108">
            <v>5</v>
          </cell>
          <cell r="T108">
            <v>38</v>
          </cell>
        </row>
        <row r="109">
          <cell r="G109" t="str">
            <v>200367-CECOF COLONIA LIMARÍ</v>
          </cell>
          <cell r="H109">
            <v>2</v>
          </cell>
          <cell r="I109">
            <v>2</v>
          </cell>
          <cell r="J109">
            <v>1</v>
          </cell>
          <cell r="K109">
            <v>1</v>
          </cell>
          <cell r="L109">
            <v>3</v>
          </cell>
          <cell r="M109">
            <v>1</v>
          </cell>
          <cell r="N109">
            <v>4</v>
          </cell>
          <cell r="O109">
            <v>1</v>
          </cell>
          <cell r="P109">
            <v>1</v>
          </cell>
          <cell r="Q109">
            <v>3</v>
          </cell>
          <cell r="R109"/>
          <cell r="S109">
            <v>3</v>
          </cell>
          <cell r="T109">
            <v>22</v>
          </cell>
        </row>
        <row r="110">
          <cell r="G110" t="str">
            <v>200569-CESFAM FRAY JORGE</v>
          </cell>
          <cell r="H110"/>
          <cell r="I110"/>
          <cell r="J110"/>
          <cell r="K110">
            <v>16</v>
          </cell>
          <cell r="L110">
            <v>20</v>
          </cell>
          <cell r="M110">
            <v>18</v>
          </cell>
          <cell r="N110">
            <v>16</v>
          </cell>
          <cell r="O110">
            <v>26</v>
          </cell>
          <cell r="P110">
            <v>16</v>
          </cell>
          <cell r="Q110">
            <v>18</v>
          </cell>
          <cell r="R110">
            <v>4</v>
          </cell>
          <cell r="S110">
            <v>29</v>
          </cell>
          <cell r="T110">
            <v>163</v>
          </cell>
        </row>
        <row r="111">
          <cell r="G111" t="str">
            <v>04302-COMBARBALÁ</v>
          </cell>
          <cell r="H111">
            <v>7</v>
          </cell>
          <cell r="I111">
            <v>9</v>
          </cell>
          <cell r="J111">
            <v>7</v>
          </cell>
          <cell r="K111">
            <v>6</v>
          </cell>
          <cell r="L111">
            <v>6</v>
          </cell>
          <cell r="M111">
            <v>4</v>
          </cell>
          <cell r="N111">
            <v>17</v>
          </cell>
          <cell r="O111">
            <v>7</v>
          </cell>
          <cell r="P111">
            <v>11</v>
          </cell>
          <cell r="Q111">
            <v>2</v>
          </cell>
          <cell r="R111">
            <v>6</v>
          </cell>
          <cell r="S111">
            <v>11</v>
          </cell>
          <cell r="T111">
            <v>93</v>
          </cell>
        </row>
        <row r="112">
          <cell r="G112" t="str">
            <v>105105-HOSPITAL COMBARBALÁ</v>
          </cell>
          <cell r="H112">
            <v>4</v>
          </cell>
          <cell r="I112">
            <v>9</v>
          </cell>
          <cell r="J112">
            <v>4</v>
          </cell>
          <cell r="K112">
            <v>6</v>
          </cell>
          <cell r="L112">
            <v>6</v>
          </cell>
          <cell r="M112">
            <v>3</v>
          </cell>
          <cell r="N112">
            <v>6</v>
          </cell>
          <cell r="O112">
            <v>6</v>
          </cell>
          <cell r="P112">
            <v>10</v>
          </cell>
          <cell r="Q112">
            <v>1</v>
          </cell>
          <cell r="R112">
            <v>4</v>
          </cell>
          <cell r="S112">
            <v>7</v>
          </cell>
          <cell r="T112">
            <v>66</v>
          </cell>
        </row>
        <row r="113">
          <cell r="G113" t="str">
            <v>105434-P.S.R. SAN MARCOS</v>
          </cell>
          <cell r="H113"/>
          <cell r="I113"/>
          <cell r="J113">
            <v>2</v>
          </cell>
          <cell r="K113"/>
          <cell r="L113"/>
          <cell r="M113"/>
          <cell r="N113">
            <v>3</v>
          </cell>
          <cell r="O113"/>
          <cell r="P113">
            <v>1</v>
          </cell>
          <cell r="Q113"/>
          <cell r="R113"/>
          <cell r="S113"/>
          <cell r="T113">
            <v>6</v>
          </cell>
        </row>
        <row r="114">
          <cell r="G114" t="str">
            <v>105441-P.S.R. MANQUEHUA</v>
          </cell>
          <cell r="H114">
            <v>1</v>
          </cell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>
            <v>1</v>
          </cell>
        </row>
        <row r="115">
          <cell r="G115" t="str">
            <v xml:space="preserve">105459-P.S.R. BARRANCAS                </v>
          </cell>
          <cell r="H115"/>
          <cell r="I115"/>
          <cell r="J115"/>
          <cell r="K115"/>
          <cell r="L115"/>
          <cell r="M115">
            <v>1</v>
          </cell>
          <cell r="N115"/>
          <cell r="O115"/>
          <cell r="P115"/>
          <cell r="Q115"/>
          <cell r="R115"/>
          <cell r="S115"/>
          <cell r="T115">
            <v>1</v>
          </cell>
        </row>
        <row r="116">
          <cell r="G116" t="str">
            <v>105460-P.S.R. COGOTI 18</v>
          </cell>
          <cell r="H116">
            <v>1</v>
          </cell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>
            <v>1</v>
          </cell>
          <cell r="T116">
            <v>2</v>
          </cell>
        </row>
        <row r="117">
          <cell r="G117" t="str">
            <v>105461-P.S.R. EL HUACHO</v>
          </cell>
          <cell r="H117"/>
          <cell r="I117"/>
          <cell r="J117"/>
          <cell r="K117"/>
          <cell r="L117"/>
          <cell r="M117"/>
          <cell r="N117"/>
          <cell r="O117">
            <v>1</v>
          </cell>
          <cell r="P117"/>
          <cell r="Q117"/>
          <cell r="R117"/>
          <cell r="S117"/>
          <cell r="T117">
            <v>1</v>
          </cell>
        </row>
        <row r="118">
          <cell r="G118" t="str">
            <v>105462-P.S.R. EL SAUCE</v>
          </cell>
          <cell r="H118"/>
          <cell r="I118"/>
          <cell r="J118">
            <v>1</v>
          </cell>
          <cell r="K118"/>
          <cell r="L118"/>
          <cell r="M118"/>
          <cell r="N118">
            <v>1</v>
          </cell>
          <cell r="O118"/>
          <cell r="P118"/>
          <cell r="Q118">
            <v>1</v>
          </cell>
          <cell r="R118"/>
          <cell r="S118">
            <v>1</v>
          </cell>
          <cell r="T118">
            <v>4</v>
          </cell>
        </row>
        <row r="119">
          <cell r="G119" t="str">
            <v>105463-P.S.R. QUILITAPIA</v>
          </cell>
          <cell r="H119"/>
          <cell r="I119"/>
          <cell r="J119"/>
          <cell r="K119"/>
          <cell r="L119"/>
          <cell r="M119"/>
          <cell r="N119">
            <v>1</v>
          </cell>
          <cell r="O119"/>
          <cell r="P119"/>
          <cell r="Q119"/>
          <cell r="R119">
            <v>1</v>
          </cell>
          <cell r="S119">
            <v>2</v>
          </cell>
          <cell r="T119">
            <v>4</v>
          </cell>
        </row>
        <row r="120">
          <cell r="G120" t="str">
            <v>105464-P.S.R. LA LIGUA</v>
          </cell>
          <cell r="H120"/>
          <cell r="I120"/>
          <cell r="J120"/>
          <cell r="K120"/>
          <cell r="L120"/>
          <cell r="M120"/>
          <cell r="N120">
            <v>3</v>
          </cell>
          <cell r="O120"/>
          <cell r="P120"/>
          <cell r="Q120"/>
          <cell r="R120"/>
          <cell r="S120"/>
          <cell r="T120">
            <v>3</v>
          </cell>
        </row>
        <row r="121">
          <cell r="G121" t="str">
            <v>105465-P.S.R. RAMADILLA</v>
          </cell>
          <cell r="H121"/>
          <cell r="I121"/>
          <cell r="J121"/>
          <cell r="K121"/>
          <cell r="L121"/>
          <cell r="M121"/>
          <cell r="N121">
            <v>2</v>
          </cell>
          <cell r="O121"/>
          <cell r="P121"/>
          <cell r="Q121"/>
          <cell r="R121"/>
          <cell r="S121"/>
          <cell r="T121">
            <v>2</v>
          </cell>
        </row>
        <row r="122">
          <cell r="G122" t="str">
            <v>105466-P.S.R. VALLE HERMOSO</v>
          </cell>
          <cell r="H122">
            <v>1</v>
          </cell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  <cell r="T122">
            <v>1</v>
          </cell>
        </row>
        <row r="123">
          <cell r="G123" t="str">
            <v>105490-P.S.R. EL DURAZNO</v>
          </cell>
          <cell r="H123"/>
          <cell r="I123"/>
          <cell r="J123"/>
          <cell r="K123"/>
          <cell r="L123"/>
          <cell r="M123"/>
          <cell r="N123">
            <v>1</v>
          </cell>
          <cell r="O123"/>
          <cell r="P123"/>
          <cell r="Q123"/>
          <cell r="R123">
            <v>1</v>
          </cell>
          <cell r="S123"/>
          <cell r="T123">
            <v>2</v>
          </cell>
        </row>
        <row r="124">
          <cell r="G124" t="str">
            <v>04303-MONTE PATRIA</v>
          </cell>
          <cell r="H124">
            <v>36</v>
          </cell>
          <cell r="I124">
            <v>16</v>
          </cell>
          <cell r="J124">
            <v>26</v>
          </cell>
          <cell r="K124">
            <v>33</v>
          </cell>
          <cell r="L124">
            <v>22</v>
          </cell>
          <cell r="M124">
            <v>31</v>
          </cell>
          <cell r="N124">
            <v>25</v>
          </cell>
          <cell r="O124">
            <v>13</v>
          </cell>
          <cell r="P124">
            <v>22</v>
          </cell>
          <cell r="Q124">
            <v>39</v>
          </cell>
          <cell r="R124">
            <v>21</v>
          </cell>
          <cell r="S124">
            <v>27</v>
          </cell>
          <cell r="T124">
            <v>311</v>
          </cell>
        </row>
        <row r="125">
          <cell r="G125" t="str">
            <v>105307-CES. RURAL MONTE PATRIA</v>
          </cell>
          <cell r="H125">
            <v>12</v>
          </cell>
          <cell r="I125">
            <v>3</v>
          </cell>
          <cell r="J125">
            <v>11</v>
          </cell>
          <cell r="K125">
            <v>16</v>
          </cell>
          <cell r="L125">
            <v>5</v>
          </cell>
          <cell r="M125">
            <v>10</v>
          </cell>
          <cell r="N125">
            <v>7</v>
          </cell>
          <cell r="O125">
            <v>2</v>
          </cell>
          <cell r="P125">
            <v>8</v>
          </cell>
          <cell r="Q125">
            <v>13</v>
          </cell>
          <cell r="R125">
            <v>3</v>
          </cell>
          <cell r="S125">
            <v>12</v>
          </cell>
          <cell r="T125">
            <v>102</v>
          </cell>
        </row>
        <row r="126">
          <cell r="G126" t="str">
            <v>105311-CES. RURAL CHAÑARAL ALTO</v>
          </cell>
          <cell r="H126">
            <v>5</v>
          </cell>
          <cell r="I126">
            <v>1</v>
          </cell>
          <cell r="J126">
            <v>2</v>
          </cell>
          <cell r="K126">
            <v>5</v>
          </cell>
          <cell r="L126">
            <v>5</v>
          </cell>
          <cell r="M126">
            <v>3</v>
          </cell>
          <cell r="N126">
            <v>1</v>
          </cell>
          <cell r="O126">
            <v>3</v>
          </cell>
          <cell r="P126">
            <v>3</v>
          </cell>
          <cell r="Q126">
            <v>4</v>
          </cell>
          <cell r="R126">
            <v>6</v>
          </cell>
          <cell r="S126">
            <v>1</v>
          </cell>
          <cell r="T126">
            <v>39</v>
          </cell>
        </row>
        <row r="127">
          <cell r="G127" t="str">
            <v>105312-CES. RURAL CAREN</v>
          </cell>
          <cell r="H127">
            <v>6</v>
          </cell>
          <cell r="I127">
            <v>1</v>
          </cell>
          <cell r="J127">
            <v>2</v>
          </cell>
          <cell r="K127">
            <v>1</v>
          </cell>
          <cell r="L127">
            <v>1</v>
          </cell>
          <cell r="M127">
            <v>5</v>
          </cell>
          <cell r="N127">
            <v>3</v>
          </cell>
          <cell r="O127"/>
          <cell r="P127">
            <v>2</v>
          </cell>
          <cell r="Q127">
            <v>6</v>
          </cell>
          <cell r="R127">
            <v>3</v>
          </cell>
          <cell r="S127">
            <v>2</v>
          </cell>
          <cell r="T127">
            <v>32</v>
          </cell>
        </row>
        <row r="128">
          <cell r="G128" t="str">
            <v>105318-CES. RURAL EL PALQUI</v>
          </cell>
          <cell r="H128">
            <v>5</v>
          </cell>
          <cell r="I128">
            <v>7</v>
          </cell>
          <cell r="J128">
            <v>9</v>
          </cell>
          <cell r="K128">
            <v>9</v>
          </cell>
          <cell r="L128">
            <v>8</v>
          </cell>
          <cell r="M128">
            <v>12</v>
          </cell>
          <cell r="N128">
            <v>10</v>
          </cell>
          <cell r="O128">
            <v>5</v>
          </cell>
          <cell r="P128">
            <v>9</v>
          </cell>
          <cell r="Q128">
            <v>12</v>
          </cell>
          <cell r="R128">
            <v>9</v>
          </cell>
          <cell r="S128">
            <v>6</v>
          </cell>
          <cell r="T128">
            <v>101</v>
          </cell>
        </row>
        <row r="129">
          <cell r="G129" t="str">
            <v>105425-P.S.R. CHILECITO</v>
          </cell>
          <cell r="H129">
            <v>1</v>
          </cell>
          <cell r="I129"/>
          <cell r="J129">
            <v>1</v>
          </cell>
          <cell r="K129"/>
          <cell r="L129"/>
          <cell r="M129">
            <v>1</v>
          </cell>
          <cell r="N129">
            <v>1</v>
          </cell>
          <cell r="O129"/>
          <cell r="P129"/>
          <cell r="Q129"/>
          <cell r="R129"/>
          <cell r="S129">
            <v>2</v>
          </cell>
          <cell r="T129">
            <v>6</v>
          </cell>
        </row>
        <row r="130">
          <cell r="G130" t="str">
            <v>105427-P.S.R. HACIENDA VALDIVIA</v>
          </cell>
          <cell r="H130"/>
          <cell r="I130">
            <v>1</v>
          </cell>
          <cell r="J130"/>
          <cell r="K130"/>
          <cell r="L130">
            <v>1</v>
          </cell>
          <cell r="M130"/>
          <cell r="N130">
            <v>1</v>
          </cell>
          <cell r="O130">
            <v>2</v>
          </cell>
          <cell r="P130"/>
          <cell r="Q130">
            <v>1</v>
          </cell>
          <cell r="R130"/>
          <cell r="S130"/>
          <cell r="T130">
            <v>6</v>
          </cell>
        </row>
        <row r="131">
          <cell r="G131" t="str">
            <v>105428-P.S.R. HUATULAME</v>
          </cell>
          <cell r="H131">
            <v>4</v>
          </cell>
          <cell r="I131"/>
          <cell r="J131"/>
          <cell r="K131"/>
          <cell r="L131"/>
          <cell r="M131"/>
          <cell r="N131"/>
          <cell r="O131">
            <v>1</v>
          </cell>
          <cell r="P131"/>
          <cell r="Q131"/>
          <cell r="R131"/>
          <cell r="S131">
            <v>1</v>
          </cell>
          <cell r="T131">
            <v>6</v>
          </cell>
        </row>
        <row r="132">
          <cell r="G132" t="str">
            <v>105430-P.S.R. MIALQUI</v>
          </cell>
          <cell r="H132"/>
          <cell r="I132"/>
          <cell r="J132"/>
          <cell r="K132"/>
          <cell r="L132">
            <v>1</v>
          </cell>
          <cell r="M132"/>
          <cell r="N132">
            <v>1</v>
          </cell>
          <cell r="O132"/>
          <cell r="P132"/>
          <cell r="Q132">
            <v>1</v>
          </cell>
          <cell r="R132"/>
          <cell r="S132"/>
          <cell r="T132">
            <v>3</v>
          </cell>
        </row>
        <row r="133">
          <cell r="G133" t="str">
            <v>105431-P.S.R. PEDREGAL</v>
          </cell>
          <cell r="H133">
            <v>1</v>
          </cell>
          <cell r="I133">
            <v>1</v>
          </cell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>
            <v>2</v>
          </cell>
        </row>
        <row r="134">
          <cell r="G134" t="str">
            <v>105432-P.S.R. RAPEL</v>
          </cell>
          <cell r="H134"/>
          <cell r="I134"/>
          <cell r="J134">
            <v>1</v>
          </cell>
          <cell r="K134">
            <v>1</v>
          </cell>
          <cell r="L134">
            <v>1</v>
          </cell>
          <cell r="M134"/>
          <cell r="N134">
            <v>1</v>
          </cell>
          <cell r="O134"/>
          <cell r="P134"/>
          <cell r="Q134">
            <v>2</v>
          </cell>
          <cell r="R134"/>
          <cell r="S134">
            <v>2</v>
          </cell>
          <cell r="T134">
            <v>8</v>
          </cell>
        </row>
        <row r="135">
          <cell r="G135" t="str">
            <v>105435-P.S.R. TULAHUEN</v>
          </cell>
          <cell r="H135">
            <v>2</v>
          </cell>
          <cell r="I135">
            <v>1</v>
          </cell>
          <cell r="J135"/>
          <cell r="K135"/>
          <cell r="L135"/>
          <cell r="M135"/>
          <cell r="N135"/>
          <cell r="O135"/>
          <cell r="P135"/>
          <cell r="Q135"/>
          <cell r="R135"/>
          <cell r="S135">
            <v>1</v>
          </cell>
          <cell r="T135">
            <v>4</v>
          </cell>
        </row>
        <row r="136">
          <cell r="G136" t="str">
            <v>105436-P.S.R. EL MAITEN</v>
          </cell>
          <cell r="H136"/>
          <cell r="I136">
            <v>1</v>
          </cell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>
            <v>1</v>
          </cell>
        </row>
        <row r="137">
          <cell r="G137" t="str">
            <v>105489-P.S.R. RAMADAS DE TULAHUEN</v>
          </cell>
          <cell r="H137"/>
          <cell r="I137"/>
          <cell r="J137"/>
          <cell r="K137">
            <v>1</v>
          </cell>
          <cell r="L137"/>
          <cell r="M137"/>
          <cell r="N137"/>
          <cell r="O137"/>
          <cell r="P137"/>
          <cell r="Q137"/>
          <cell r="R137"/>
          <cell r="S137"/>
          <cell r="T137">
            <v>1</v>
          </cell>
        </row>
        <row r="138">
          <cell r="G138" t="str">
            <v>04304-PUNITAQUI</v>
          </cell>
          <cell r="H138">
            <v>16</v>
          </cell>
          <cell r="I138">
            <v>9</v>
          </cell>
          <cell r="J138">
            <v>9</v>
          </cell>
          <cell r="K138">
            <v>11</v>
          </cell>
          <cell r="L138">
            <v>10</v>
          </cell>
          <cell r="M138">
            <v>6</v>
          </cell>
          <cell r="N138">
            <v>10</v>
          </cell>
          <cell r="O138">
            <v>11</v>
          </cell>
          <cell r="P138">
            <v>6</v>
          </cell>
          <cell r="Q138">
            <v>6</v>
          </cell>
          <cell r="R138">
            <v>2</v>
          </cell>
          <cell r="S138">
            <v>20</v>
          </cell>
          <cell r="T138">
            <v>116</v>
          </cell>
        </row>
        <row r="139">
          <cell r="G139" t="str">
            <v>105308-CES. RURAL PUNITAQUI</v>
          </cell>
          <cell r="H139">
            <v>16</v>
          </cell>
          <cell r="I139">
            <v>9</v>
          </cell>
          <cell r="J139">
            <v>9</v>
          </cell>
          <cell r="K139">
            <v>11</v>
          </cell>
          <cell r="L139">
            <v>10</v>
          </cell>
          <cell r="M139">
            <v>6</v>
          </cell>
          <cell r="N139">
            <v>10</v>
          </cell>
          <cell r="O139">
            <v>11</v>
          </cell>
          <cell r="P139">
            <v>6</v>
          </cell>
          <cell r="Q139">
            <v>6</v>
          </cell>
          <cell r="R139">
            <v>2</v>
          </cell>
          <cell r="S139">
            <v>20</v>
          </cell>
          <cell r="T139">
            <v>116</v>
          </cell>
        </row>
        <row r="140">
          <cell r="G140" t="str">
            <v>04305-RIO HURTADO</v>
          </cell>
          <cell r="H140">
            <v>7</v>
          </cell>
          <cell r="I140">
            <v>2</v>
          </cell>
          <cell r="J140"/>
          <cell r="K140">
            <v>2</v>
          </cell>
          <cell r="L140">
            <v>3</v>
          </cell>
          <cell r="M140">
            <v>3</v>
          </cell>
          <cell r="N140">
            <v>3</v>
          </cell>
          <cell r="O140">
            <v>2</v>
          </cell>
          <cell r="P140">
            <v>2</v>
          </cell>
          <cell r="Q140">
            <v>2</v>
          </cell>
          <cell r="R140"/>
          <cell r="S140">
            <v>3</v>
          </cell>
          <cell r="T140">
            <v>29</v>
          </cell>
        </row>
        <row r="141">
          <cell r="G141" t="str">
            <v>105310-CES. RURAL PICHASCA</v>
          </cell>
          <cell r="H141">
            <v>7</v>
          </cell>
          <cell r="I141">
            <v>1</v>
          </cell>
          <cell r="J141"/>
          <cell r="K141">
            <v>2</v>
          </cell>
          <cell r="L141">
            <v>2</v>
          </cell>
          <cell r="M141">
            <v>1</v>
          </cell>
          <cell r="N141">
            <v>1</v>
          </cell>
          <cell r="O141"/>
          <cell r="P141">
            <v>1</v>
          </cell>
          <cell r="Q141">
            <v>2</v>
          </cell>
          <cell r="R141"/>
          <cell r="S141">
            <v>1</v>
          </cell>
          <cell r="T141">
            <v>18</v>
          </cell>
        </row>
        <row r="142">
          <cell r="G142" t="str">
            <v>105409-P.S.R. EL CHAÑAR</v>
          </cell>
          <cell r="H142"/>
          <cell r="I142">
            <v>1</v>
          </cell>
          <cell r="J142"/>
          <cell r="K142"/>
          <cell r="L142"/>
          <cell r="M142">
            <v>1</v>
          </cell>
          <cell r="N142"/>
          <cell r="O142"/>
          <cell r="P142"/>
          <cell r="Q142"/>
          <cell r="R142"/>
          <cell r="S142"/>
          <cell r="T142">
            <v>2</v>
          </cell>
        </row>
        <row r="143">
          <cell r="G143" t="str">
            <v>105410-P.S.R. HURTADO</v>
          </cell>
          <cell r="H143"/>
          <cell r="I143"/>
          <cell r="J143"/>
          <cell r="K143"/>
          <cell r="L143"/>
          <cell r="M143"/>
          <cell r="N143"/>
          <cell r="O143">
            <v>1</v>
          </cell>
          <cell r="P143">
            <v>1</v>
          </cell>
          <cell r="Q143"/>
          <cell r="R143"/>
          <cell r="S143">
            <v>1</v>
          </cell>
          <cell r="T143">
            <v>3</v>
          </cell>
        </row>
        <row r="144">
          <cell r="G144" t="str">
            <v>105411-P.S.R. LAS BREAS</v>
          </cell>
          <cell r="H144"/>
          <cell r="I144"/>
          <cell r="J144"/>
          <cell r="K144"/>
          <cell r="L144"/>
          <cell r="M144">
            <v>1</v>
          </cell>
          <cell r="N144"/>
          <cell r="O144"/>
          <cell r="P144"/>
          <cell r="Q144"/>
          <cell r="R144"/>
          <cell r="S144"/>
          <cell r="T144">
            <v>1</v>
          </cell>
        </row>
        <row r="145">
          <cell r="G145" t="str">
            <v>105413-P.S.R. SAMO ALTO</v>
          </cell>
          <cell r="H145"/>
          <cell r="I145"/>
          <cell r="J145"/>
          <cell r="K145"/>
          <cell r="L145">
            <v>1</v>
          </cell>
          <cell r="M145"/>
          <cell r="N145">
            <v>1</v>
          </cell>
          <cell r="O145">
            <v>1</v>
          </cell>
          <cell r="P145"/>
          <cell r="Q145"/>
          <cell r="R145"/>
          <cell r="S145"/>
          <cell r="T145">
            <v>3</v>
          </cell>
        </row>
        <row r="146">
          <cell r="G146" t="str">
            <v>105414-P.S.R. SERON</v>
          </cell>
          <cell r="H146"/>
          <cell r="I146"/>
          <cell r="J146"/>
          <cell r="K146"/>
          <cell r="L146"/>
          <cell r="M146"/>
          <cell r="N146">
            <v>1</v>
          </cell>
          <cell r="O146"/>
          <cell r="P146"/>
          <cell r="Q146"/>
          <cell r="R146"/>
          <cell r="S146">
            <v>1</v>
          </cell>
          <cell r="T146">
            <v>2</v>
          </cell>
        </row>
        <row r="147">
          <cell r="G147" t="str">
            <v>Total general</v>
          </cell>
          <cell r="H147">
            <v>750</v>
          </cell>
          <cell r="I147">
            <v>553</v>
          </cell>
          <cell r="J147">
            <v>663</v>
          </cell>
          <cell r="K147">
            <v>706</v>
          </cell>
          <cell r="L147">
            <v>636</v>
          </cell>
          <cell r="M147">
            <v>565</v>
          </cell>
          <cell r="N147">
            <v>694</v>
          </cell>
          <cell r="O147">
            <v>661</v>
          </cell>
          <cell r="P147">
            <v>548</v>
          </cell>
          <cell r="Q147">
            <v>592</v>
          </cell>
          <cell r="R147">
            <v>309</v>
          </cell>
          <cell r="S147">
            <v>617</v>
          </cell>
          <cell r="T147">
            <v>7294</v>
          </cell>
        </row>
      </sheetData>
      <sheetData sheetId="1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2572</v>
          </cell>
          <cell r="I5">
            <v>2963</v>
          </cell>
          <cell r="J5">
            <v>5535</v>
          </cell>
        </row>
        <row r="6">
          <cell r="G6" t="str">
            <v>105300-CES. CARDENAL CARO</v>
          </cell>
          <cell r="H6">
            <v>273</v>
          </cell>
          <cell r="I6">
            <v>453</v>
          </cell>
          <cell r="J6">
            <v>726</v>
          </cell>
        </row>
        <row r="7">
          <cell r="G7" t="str">
            <v>105301-CES. LAS COMPAÑIAS</v>
          </cell>
          <cell r="H7">
            <v>297</v>
          </cell>
          <cell r="I7">
            <v>374</v>
          </cell>
          <cell r="J7">
            <v>671</v>
          </cell>
        </row>
        <row r="8">
          <cell r="G8" t="str">
            <v>105302-CES. PEDRO AGUIRRE C.</v>
          </cell>
          <cell r="H8">
            <v>297</v>
          </cell>
          <cell r="I8">
            <v>406</v>
          </cell>
          <cell r="J8">
            <v>703</v>
          </cell>
        </row>
        <row r="9">
          <cell r="G9" t="str">
            <v>105313-CES. SCHAFFHAUSER</v>
          </cell>
          <cell r="H9">
            <v>496</v>
          </cell>
          <cell r="I9">
            <v>455</v>
          </cell>
          <cell r="J9">
            <v>951</v>
          </cell>
        </row>
        <row r="10">
          <cell r="G10" t="str">
            <v>105319-CES. CARDENAL R.S.H.</v>
          </cell>
          <cell r="H10">
            <v>520</v>
          </cell>
          <cell r="I10">
            <v>516</v>
          </cell>
          <cell r="J10">
            <v>1036</v>
          </cell>
        </row>
        <row r="11">
          <cell r="G11" t="str">
            <v>105325-CESFAM JUAN PABLO II</v>
          </cell>
          <cell r="H11">
            <v>460</v>
          </cell>
          <cell r="I11">
            <v>499</v>
          </cell>
          <cell r="J11">
            <v>959</v>
          </cell>
        </row>
        <row r="12">
          <cell r="G12" t="str">
            <v xml:space="preserve">105400-P.S.R. ALGARROBITO            </v>
          </cell>
          <cell r="H12">
            <v>52</v>
          </cell>
          <cell r="I12">
            <v>55</v>
          </cell>
          <cell r="J12">
            <v>107</v>
          </cell>
        </row>
        <row r="13">
          <cell r="G13" t="str">
            <v>105401-P.S.R. LAS ROJAS</v>
          </cell>
          <cell r="H13">
            <v>13</v>
          </cell>
          <cell r="I13">
            <v>13</v>
          </cell>
          <cell r="J13">
            <v>26</v>
          </cell>
        </row>
        <row r="14">
          <cell r="G14" t="str">
            <v>105402-P.S.R. EL ROMERO</v>
          </cell>
          <cell r="H14">
            <v>12</v>
          </cell>
          <cell r="I14">
            <v>11</v>
          </cell>
          <cell r="J14">
            <v>23</v>
          </cell>
        </row>
        <row r="15">
          <cell r="G15" t="str">
            <v>105499-P.S.R. LAMBERT</v>
          </cell>
          <cell r="H15">
            <v>7</v>
          </cell>
          <cell r="I15">
            <v>9</v>
          </cell>
          <cell r="J15">
            <v>16</v>
          </cell>
        </row>
        <row r="16">
          <cell r="G16" t="str">
            <v>105700-CECOF VILLA EL INDIO</v>
          </cell>
          <cell r="H16">
            <v>39</v>
          </cell>
          <cell r="I16">
            <v>46</v>
          </cell>
          <cell r="J16">
            <v>85</v>
          </cell>
        </row>
        <row r="17">
          <cell r="G17" t="str">
            <v>105701-CECOF VILLA ALEMANIA</v>
          </cell>
          <cell r="H17">
            <v>34</v>
          </cell>
          <cell r="I17">
            <v>40</v>
          </cell>
          <cell r="J17">
            <v>74</v>
          </cell>
        </row>
        <row r="18">
          <cell r="G18" t="str">
            <v>105702-CECOF VILLA LAMBERT</v>
          </cell>
          <cell r="H18">
            <v>32</v>
          </cell>
          <cell r="I18">
            <v>42</v>
          </cell>
          <cell r="J18">
            <v>74</v>
          </cell>
        </row>
        <row r="19">
          <cell r="G19" t="str">
            <v>200402-CECOF ARCOS DE PINAMAR</v>
          </cell>
          <cell r="H19">
            <v>40</v>
          </cell>
          <cell r="I19">
            <v>44</v>
          </cell>
          <cell r="J19">
            <v>84</v>
          </cell>
        </row>
        <row r="20">
          <cell r="G20" t="str">
            <v>04102-COQUIMBO</v>
          </cell>
          <cell r="H20">
            <v>2324</v>
          </cell>
          <cell r="I20">
            <v>2384</v>
          </cell>
          <cell r="J20">
            <v>4708</v>
          </cell>
        </row>
        <row r="21">
          <cell r="G21" t="str">
            <v>105303-CES. SAN JUAN</v>
          </cell>
          <cell r="H21">
            <v>379</v>
          </cell>
          <cell r="I21">
            <v>374</v>
          </cell>
          <cell r="J21">
            <v>753</v>
          </cell>
        </row>
        <row r="22">
          <cell r="G22" t="str">
            <v>105304-CES. SANTA CECILIA</v>
          </cell>
          <cell r="H22">
            <v>355</v>
          </cell>
          <cell r="I22">
            <v>313</v>
          </cell>
          <cell r="J22">
            <v>668</v>
          </cell>
        </row>
        <row r="23">
          <cell r="G23" t="str">
            <v>105305-CES. TIERRAS BLANCAS</v>
          </cell>
          <cell r="H23">
            <v>506</v>
          </cell>
          <cell r="I23">
            <v>541</v>
          </cell>
          <cell r="J23">
            <v>1047</v>
          </cell>
        </row>
        <row r="24">
          <cell r="G24" t="str">
            <v>105321-CES. RURAL  TONGOY</v>
          </cell>
          <cell r="H24">
            <v>88</v>
          </cell>
          <cell r="I24">
            <v>88</v>
          </cell>
          <cell r="J24">
            <v>176</v>
          </cell>
        </row>
        <row r="25">
          <cell r="G25" t="str">
            <v>105323-CES. DR. SERGIO AGUILAR</v>
          </cell>
          <cell r="H25">
            <v>477</v>
          </cell>
          <cell r="I25">
            <v>551</v>
          </cell>
          <cell r="J25">
            <v>1028</v>
          </cell>
        </row>
        <row r="26">
          <cell r="G26" t="str">
            <v xml:space="preserve">105404-P.S.R. EL TANGUE                         </v>
          </cell>
          <cell r="H26">
            <v>1</v>
          </cell>
          <cell r="I26">
            <v>1</v>
          </cell>
          <cell r="J26">
            <v>2</v>
          </cell>
        </row>
        <row r="27">
          <cell r="G27" t="str">
            <v>105405-P.S.R. GUANAQUEROS</v>
          </cell>
          <cell r="H27">
            <v>24</v>
          </cell>
          <cell r="I27">
            <v>21</v>
          </cell>
          <cell r="J27">
            <v>45</v>
          </cell>
        </row>
        <row r="28">
          <cell r="G28" t="str">
            <v>105407-P.S.R. TAMBILLOS</v>
          </cell>
          <cell r="H28">
            <v>10</v>
          </cell>
          <cell r="I28">
            <v>8</v>
          </cell>
          <cell r="J28">
            <v>18</v>
          </cell>
        </row>
        <row r="29">
          <cell r="G29" t="str">
            <v>105705-CECOF EL ALBA</v>
          </cell>
          <cell r="H29">
            <v>93</v>
          </cell>
          <cell r="I29">
            <v>91</v>
          </cell>
          <cell r="J29">
            <v>184</v>
          </cell>
        </row>
        <row r="30">
          <cell r="G30" t="str">
            <v>200273-CECOF PUNTA MIRA</v>
          </cell>
          <cell r="H30">
            <v>108</v>
          </cell>
          <cell r="I30">
            <v>86</v>
          </cell>
          <cell r="J30">
            <v>194</v>
          </cell>
        </row>
        <row r="31">
          <cell r="G31" t="str">
            <v>200494-CESFAM EL SAUCE</v>
          </cell>
          <cell r="H31">
            <v>143</v>
          </cell>
          <cell r="I31">
            <v>163</v>
          </cell>
          <cell r="J31">
            <v>306</v>
          </cell>
        </row>
        <row r="32">
          <cell r="G32" t="str">
            <v>200499-CESFAM PAN DE AZÚCAR</v>
          </cell>
          <cell r="H32">
            <v>140</v>
          </cell>
          <cell r="I32">
            <v>147</v>
          </cell>
          <cell r="J32">
            <v>287</v>
          </cell>
        </row>
        <row r="33">
          <cell r="G33" t="str">
            <v>04103-ANDACOLLO</v>
          </cell>
          <cell r="H33">
            <v>227</v>
          </cell>
          <cell r="I33">
            <v>270</v>
          </cell>
          <cell r="J33">
            <v>497</v>
          </cell>
        </row>
        <row r="34">
          <cell r="G34" t="str">
            <v>105106-HOSPITAL ANDACOLLO</v>
          </cell>
          <cell r="H34">
            <v>227</v>
          </cell>
          <cell r="I34">
            <v>270</v>
          </cell>
          <cell r="J34">
            <v>497</v>
          </cell>
        </row>
        <row r="35">
          <cell r="G35" t="str">
            <v>04104-LA HIGUERA</v>
          </cell>
          <cell r="H35">
            <v>64</v>
          </cell>
          <cell r="I35">
            <v>85</v>
          </cell>
          <cell r="J35">
            <v>149</v>
          </cell>
        </row>
        <row r="36">
          <cell r="G36" t="str">
            <v>105314-CES. LA HIGUERA</v>
          </cell>
          <cell r="H36">
            <v>30</v>
          </cell>
          <cell r="I36">
            <v>48</v>
          </cell>
          <cell r="J36">
            <v>78</v>
          </cell>
        </row>
        <row r="37">
          <cell r="G37" t="str">
            <v xml:space="preserve">105500-P.S.R. CALETA HORNOS        </v>
          </cell>
          <cell r="H37">
            <v>14</v>
          </cell>
          <cell r="I37">
            <v>24</v>
          </cell>
          <cell r="J37">
            <v>38</v>
          </cell>
        </row>
        <row r="38">
          <cell r="G38" t="str">
            <v>105505-P.S.R. LOS CHOROS</v>
          </cell>
          <cell r="H38">
            <v>9</v>
          </cell>
          <cell r="I38">
            <v>2</v>
          </cell>
          <cell r="J38">
            <v>11</v>
          </cell>
        </row>
        <row r="39">
          <cell r="G39" t="str">
            <v>105506-P.S.R. EL TRAPICHE</v>
          </cell>
          <cell r="H39">
            <v>11</v>
          </cell>
          <cell r="I39">
            <v>11</v>
          </cell>
          <cell r="J39">
            <v>22</v>
          </cell>
        </row>
        <row r="40">
          <cell r="G40" t="str">
            <v>04105-PAIHUANO</v>
          </cell>
          <cell r="H40">
            <v>35</v>
          </cell>
          <cell r="I40">
            <v>45</v>
          </cell>
          <cell r="J40">
            <v>80</v>
          </cell>
        </row>
        <row r="41">
          <cell r="G41" t="str">
            <v>105306-CES. PAIHUANO</v>
          </cell>
          <cell r="H41">
            <v>23</v>
          </cell>
          <cell r="I41">
            <v>35</v>
          </cell>
          <cell r="J41">
            <v>58</v>
          </cell>
        </row>
        <row r="42">
          <cell r="G42" t="str">
            <v>105475-P.S.R. HORCON</v>
          </cell>
          <cell r="H42">
            <v>2</v>
          </cell>
          <cell r="I42">
            <v>4</v>
          </cell>
          <cell r="J42">
            <v>6</v>
          </cell>
        </row>
        <row r="43">
          <cell r="G43" t="str">
            <v>105476-P.S.R. MONTE GRANDE</v>
          </cell>
          <cell r="H43">
            <v>7</v>
          </cell>
          <cell r="I43">
            <v>4</v>
          </cell>
          <cell r="J43">
            <v>11</v>
          </cell>
        </row>
        <row r="44">
          <cell r="G44" t="str">
            <v>105477-P.S.R. PISCO ELQUI</v>
          </cell>
          <cell r="H44">
            <v>3</v>
          </cell>
          <cell r="I44">
            <v>2</v>
          </cell>
          <cell r="J44">
            <v>5</v>
          </cell>
        </row>
        <row r="45">
          <cell r="G45" t="str">
            <v>04106-VICUÑA</v>
          </cell>
          <cell r="H45">
            <v>535</v>
          </cell>
          <cell r="I45">
            <v>606</v>
          </cell>
          <cell r="J45">
            <v>1141</v>
          </cell>
        </row>
        <row r="46">
          <cell r="G46" t="str">
            <v>105107-HOSPITAL VICUÑA</v>
          </cell>
          <cell r="H46">
            <v>292</v>
          </cell>
          <cell r="I46">
            <v>334</v>
          </cell>
          <cell r="J46">
            <v>626</v>
          </cell>
        </row>
        <row r="47">
          <cell r="G47" t="str">
            <v>105467-P.S.R. DIAGUITAS</v>
          </cell>
          <cell r="H47">
            <v>33</v>
          </cell>
          <cell r="I47">
            <v>32</v>
          </cell>
          <cell r="J47">
            <v>65</v>
          </cell>
        </row>
        <row r="48">
          <cell r="G48" t="str">
            <v>105468-P.S.R. EL MOLLE</v>
          </cell>
          <cell r="H48">
            <v>28</v>
          </cell>
          <cell r="I48">
            <v>32</v>
          </cell>
          <cell r="J48">
            <v>60</v>
          </cell>
        </row>
        <row r="49">
          <cell r="G49" t="str">
            <v>105469-P.S.R. EL TAMBO</v>
          </cell>
          <cell r="H49">
            <v>27</v>
          </cell>
          <cell r="I49">
            <v>37</v>
          </cell>
          <cell r="J49">
            <v>64</v>
          </cell>
        </row>
        <row r="50">
          <cell r="G50" t="str">
            <v>105470-P.S.R. HUANTA</v>
          </cell>
          <cell r="H50">
            <v>0</v>
          </cell>
          <cell r="I50">
            <v>0</v>
          </cell>
          <cell r="J50">
            <v>0</v>
          </cell>
        </row>
        <row r="51">
          <cell r="G51" t="str">
            <v>105471-P.S.R. PERALILLO</v>
          </cell>
          <cell r="H51">
            <v>30</v>
          </cell>
          <cell r="I51">
            <v>34</v>
          </cell>
          <cell r="J51">
            <v>64</v>
          </cell>
        </row>
        <row r="52">
          <cell r="G52" t="str">
            <v>105472-P.S.R. RIVADAVIA</v>
          </cell>
          <cell r="H52">
            <v>30</v>
          </cell>
          <cell r="I52">
            <v>32</v>
          </cell>
          <cell r="J52">
            <v>62</v>
          </cell>
        </row>
        <row r="53">
          <cell r="G53" t="str">
            <v>105473-P.S.R. TALCUNA</v>
          </cell>
          <cell r="H53">
            <v>29</v>
          </cell>
          <cell r="I53">
            <v>35</v>
          </cell>
          <cell r="J53">
            <v>64</v>
          </cell>
        </row>
        <row r="54">
          <cell r="G54" t="str">
            <v>105474-P.S.R. CHAPILCA</v>
          </cell>
          <cell r="H54">
            <v>3</v>
          </cell>
          <cell r="I54">
            <v>3</v>
          </cell>
          <cell r="J54">
            <v>6</v>
          </cell>
        </row>
        <row r="55">
          <cell r="G55" t="str">
            <v>105509-P.S.R. GUALLIGUAICA</v>
          </cell>
          <cell r="H55">
            <v>8</v>
          </cell>
          <cell r="I55">
            <v>6</v>
          </cell>
          <cell r="J55">
            <v>14</v>
          </cell>
        </row>
        <row r="56">
          <cell r="G56" t="str">
            <v>200538-CESFAM SAN ISIDRO CALINGASTA</v>
          </cell>
          <cell r="H56">
            <v>55</v>
          </cell>
          <cell r="I56">
            <v>61</v>
          </cell>
          <cell r="J56">
            <v>116</v>
          </cell>
        </row>
        <row r="57">
          <cell r="G57" t="str">
            <v>04201-ILLAPEL</v>
          </cell>
          <cell r="H57">
            <v>347</v>
          </cell>
          <cell r="I57">
            <v>540</v>
          </cell>
          <cell r="J57">
            <v>887</v>
          </cell>
        </row>
        <row r="58">
          <cell r="G58" t="str">
            <v>105326-CESFAM SAN RAFAEL</v>
          </cell>
          <cell r="H58">
            <v>164</v>
          </cell>
          <cell r="I58">
            <v>150</v>
          </cell>
          <cell r="J58">
            <v>314</v>
          </cell>
        </row>
        <row r="59">
          <cell r="G59" t="str">
            <v xml:space="preserve">105443-P.S.R. CARCAMO                   </v>
          </cell>
          <cell r="H59">
            <v>7</v>
          </cell>
          <cell r="I59">
            <v>7</v>
          </cell>
          <cell r="J59">
            <v>14</v>
          </cell>
        </row>
        <row r="60">
          <cell r="G60" t="str">
            <v>105444-P.S.R. HUINTIL</v>
          </cell>
          <cell r="H60">
            <v>7</v>
          </cell>
          <cell r="I60">
            <v>4</v>
          </cell>
          <cell r="J60">
            <v>11</v>
          </cell>
        </row>
        <row r="61">
          <cell r="G61" t="str">
            <v>105445-P.S.R. LIMAHUIDA</v>
          </cell>
          <cell r="H61">
            <v>12</v>
          </cell>
          <cell r="I61">
            <v>9</v>
          </cell>
          <cell r="J61">
            <v>21</v>
          </cell>
        </row>
        <row r="62">
          <cell r="G62" t="str">
            <v>105446-P.S.R. MATANCILLA</v>
          </cell>
          <cell r="H62">
            <v>0</v>
          </cell>
          <cell r="I62">
            <v>0</v>
          </cell>
          <cell r="J62">
            <v>0</v>
          </cell>
        </row>
        <row r="63">
          <cell r="G63" t="str">
            <v>105447-P.S.R. PERALILLO</v>
          </cell>
          <cell r="H63">
            <v>6</v>
          </cell>
          <cell r="I63">
            <v>10</v>
          </cell>
          <cell r="J63">
            <v>16</v>
          </cell>
        </row>
        <row r="64">
          <cell r="G64" t="str">
            <v>105448-P.S.R. SANTA VIRGINIA</v>
          </cell>
          <cell r="H64">
            <v>8</v>
          </cell>
          <cell r="I64">
            <v>8</v>
          </cell>
          <cell r="J64">
            <v>16</v>
          </cell>
        </row>
        <row r="65">
          <cell r="G65" t="str">
            <v>105449-P.S.R. TUNGA NORTE</v>
          </cell>
          <cell r="H65">
            <v>0</v>
          </cell>
          <cell r="I65">
            <v>0</v>
          </cell>
          <cell r="J65">
            <v>0</v>
          </cell>
        </row>
        <row r="66">
          <cell r="G66" t="str">
            <v>105485-P.S.R. PLAN DE HORNOS</v>
          </cell>
          <cell r="H66">
            <v>12</v>
          </cell>
          <cell r="I66">
            <v>11</v>
          </cell>
          <cell r="J66">
            <v>23</v>
          </cell>
        </row>
        <row r="67">
          <cell r="G67" t="str">
            <v>105486-P.S.R. TUNGA SUR</v>
          </cell>
          <cell r="H67">
            <v>3</v>
          </cell>
          <cell r="I67">
            <v>5</v>
          </cell>
          <cell r="J67">
            <v>8</v>
          </cell>
        </row>
        <row r="68">
          <cell r="G68" t="str">
            <v>105487-P.S.R. CAÑAS UNO</v>
          </cell>
          <cell r="H68">
            <v>21</v>
          </cell>
          <cell r="I68">
            <v>33</v>
          </cell>
          <cell r="J68">
            <v>54</v>
          </cell>
        </row>
        <row r="69">
          <cell r="G69" t="str">
            <v>105496-P.S.R. PINTACURA SUR</v>
          </cell>
          <cell r="H69">
            <v>5</v>
          </cell>
          <cell r="I69">
            <v>7</v>
          </cell>
          <cell r="J69">
            <v>12</v>
          </cell>
        </row>
        <row r="70">
          <cell r="G70" t="str">
            <v>105504-P.S.R. SOCAVON</v>
          </cell>
          <cell r="H70">
            <v>5</v>
          </cell>
          <cell r="I70">
            <v>2</v>
          </cell>
          <cell r="J70">
            <v>7</v>
          </cell>
        </row>
        <row r="71">
          <cell r="G71" t="str">
            <v>200366-CESFAM URBANO II</v>
          </cell>
          <cell r="H71">
            <v>97</v>
          </cell>
          <cell r="I71">
            <v>294</v>
          </cell>
          <cell r="J71">
            <v>391</v>
          </cell>
        </row>
        <row r="72">
          <cell r="G72" t="str">
            <v>04202-CANELA</v>
          </cell>
          <cell r="H72">
            <v>109</v>
          </cell>
          <cell r="I72">
            <v>113</v>
          </cell>
          <cell r="J72">
            <v>222</v>
          </cell>
        </row>
        <row r="73">
          <cell r="G73" t="str">
            <v>105309-CES. RURAL CANELA</v>
          </cell>
          <cell r="H73">
            <v>97</v>
          </cell>
          <cell r="I73">
            <v>105</v>
          </cell>
          <cell r="J73">
            <v>202</v>
          </cell>
        </row>
        <row r="74">
          <cell r="G74" t="str">
            <v xml:space="preserve">105450-P.S.R. MINCHA NORTE            </v>
          </cell>
          <cell r="H74">
            <v>10</v>
          </cell>
          <cell r="I74">
            <v>6</v>
          </cell>
          <cell r="J74">
            <v>16</v>
          </cell>
        </row>
        <row r="75">
          <cell r="G75" t="str">
            <v>105451-P.S.R. AGUA FRIA</v>
          </cell>
          <cell r="H75">
            <v>0</v>
          </cell>
          <cell r="I75">
            <v>0</v>
          </cell>
          <cell r="J75">
            <v>0</v>
          </cell>
        </row>
        <row r="76">
          <cell r="G76" t="str">
            <v>105482-P.S.R. CANELA ALTA</v>
          </cell>
          <cell r="H76">
            <v>0</v>
          </cell>
          <cell r="I76">
            <v>0</v>
          </cell>
          <cell r="J76">
            <v>0</v>
          </cell>
        </row>
        <row r="77">
          <cell r="G77" t="str">
            <v>105483-P.S.R. LOS RULOS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105484-P.S.R. HUENTELAUQUEN</v>
          </cell>
          <cell r="H78">
            <v>2</v>
          </cell>
          <cell r="I78">
            <v>2</v>
          </cell>
          <cell r="J78">
            <v>4</v>
          </cell>
        </row>
        <row r="79">
          <cell r="G79" t="str">
            <v>105488-P.S.R. ESPIRITU SANTO</v>
          </cell>
          <cell r="H79">
            <v>0</v>
          </cell>
          <cell r="I79">
            <v>0</v>
          </cell>
          <cell r="J79">
            <v>0</v>
          </cell>
        </row>
        <row r="80">
          <cell r="G80" t="str">
            <v>105493-P.S.R. MINCHA SUR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105497-P.S.R. JABONERIA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105498-P.S.R. QUEBRADA DE LINARES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04203-LOS VILOS</v>
          </cell>
          <cell r="H83">
            <v>202</v>
          </cell>
          <cell r="I83">
            <v>235</v>
          </cell>
          <cell r="J83">
            <v>437</v>
          </cell>
        </row>
        <row r="84">
          <cell r="G84" t="str">
            <v>105108-HOSPITAL LOS VILOS</v>
          </cell>
          <cell r="H84">
            <v>175</v>
          </cell>
          <cell r="I84">
            <v>198</v>
          </cell>
          <cell r="J84">
            <v>373</v>
          </cell>
        </row>
        <row r="85">
          <cell r="G85" t="str">
            <v xml:space="preserve">105478-P.S.R. CAIMANES                   </v>
          </cell>
          <cell r="H85">
            <v>5</v>
          </cell>
          <cell r="I85">
            <v>6</v>
          </cell>
          <cell r="J85">
            <v>11</v>
          </cell>
        </row>
        <row r="86">
          <cell r="G86" t="str">
            <v>105479-P.S.R. GUANGUALI</v>
          </cell>
          <cell r="H86">
            <v>1</v>
          </cell>
          <cell r="I86">
            <v>4</v>
          </cell>
          <cell r="J86">
            <v>5</v>
          </cell>
        </row>
        <row r="87">
          <cell r="G87" t="str">
            <v>105480-P.S.R. QUILIMARI</v>
          </cell>
          <cell r="H87">
            <v>14</v>
          </cell>
          <cell r="I87">
            <v>22</v>
          </cell>
          <cell r="J87">
            <v>36</v>
          </cell>
        </row>
        <row r="88">
          <cell r="G88" t="str">
            <v>105481-P.S.R. TILAMA</v>
          </cell>
          <cell r="H88">
            <v>2</v>
          </cell>
          <cell r="I88">
            <v>1</v>
          </cell>
          <cell r="J88">
            <v>3</v>
          </cell>
        </row>
        <row r="89">
          <cell r="G89" t="str">
            <v>105511-P.S.R. LOS CONDORES</v>
          </cell>
          <cell r="H89">
            <v>5</v>
          </cell>
          <cell r="I89">
            <v>4</v>
          </cell>
          <cell r="J89">
            <v>9</v>
          </cell>
        </row>
        <row r="90">
          <cell r="G90" t="str">
            <v>04204-SALAMANCA</v>
          </cell>
          <cell r="H90">
            <v>357</v>
          </cell>
          <cell r="I90">
            <v>432</v>
          </cell>
          <cell r="J90">
            <v>789</v>
          </cell>
        </row>
        <row r="91">
          <cell r="G91" t="str">
            <v>105104-HOSPITAL SALAMANCA</v>
          </cell>
          <cell r="H91">
            <v>213</v>
          </cell>
          <cell r="I91">
            <v>202</v>
          </cell>
          <cell r="J91">
            <v>415</v>
          </cell>
        </row>
        <row r="92">
          <cell r="G92" t="str">
            <v xml:space="preserve">105452-P.S.R. CUNCUMEN                 </v>
          </cell>
          <cell r="H92">
            <v>16</v>
          </cell>
          <cell r="I92">
            <v>14</v>
          </cell>
          <cell r="J92">
            <v>30</v>
          </cell>
        </row>
        <row r="93">
          <cell r="G93" t="str">
            <v>105453-P.S.R. TRANQUILLA</v>
          </cell>
          <cell r="H93">
            <v>34</v>
          </cell>
          <cell r="I93">
            <v>35</v>
          </cell>
          <cell r="J93">
            <v>69</v>
          </cell>
        </row>
        <row r="94">
          <cell r="G94" t="str">
            <v>105454-P.S.R. CUNLAGUA</v>
          </cell>
          <cell r="H94">
            <v>3</v>
          </cell>
          <cell r="I94">
            <v>1</v>
          </cell>
          <cell r="J94">
            <v>4</v>
          </cell>
        </row>
        <row r="95">
          <cell r="G95" t="str">
            <v>105455-P.S.R. CHILLEPIN</v>
          </cell>
          <cell r="H95">
            <v>5</v>
          </cell>
          <cell r="I95">
            <v>8</v>
          </cell>
          <cell r="J95">
            <v>13</v>
          </cell>
        </row>
        <row r="96">
          <cell r="G96" t="str">
            <v>105456-P.S.R. LLIMPO</v>
          </cell>
          <cell r="H96">
            <v>12</v>
          </cell>
          <cell r="I96">
            <v>88</v>
          </cell>
          <cell r="J96">
            <v>100</v>
          </cell>
        </row>
        <row r="97">
          <cell r="G97" t="str">
            <v>105457-P.S.R. SAN AGUSTIN</v>
          </cell>
          <cell r="H97">
            <v>0</v>
          </cell>
          <cell r="I97">
            <v>1</v>
          </cell>
          <cell r="J97">
            <v>1</v>
          </cell>
        </row>
        <row r="98">
          <cell r="G98" t="str">
            <v>105458-P.S.R. TAHUINCO</v>
          </cell>
          <cell r="H98">
            <v>25</v>
          </cell>
          <cell r="I98">
            <v>34</v>
          </cell>
          <cell r="J98">
            <v>59</v>
          </cell>
        </row>
        <row r="99">
          <cell r="G99" t="str">
            <v>105491-P.S.R. QUELEN BAJO</v>
          </cell>
          <cell r="H99">
            <v>32</v>
          </cell>
          <cell r="I99">
            <v>28</v>
          </cell>
          <cell r="J99">
            <v>60</v>
          </cell>
        </row>
        <row r="100">
          <cell r="G100" t="str">
            <v>105492-P.S.R. CAMISA</v>
          </cell>
          <cell r="H100">
            <v>8</v>
          </cell>
          <cell r="I100">
            <v>9</v>
          </cell>
          <cell r="J100">
            <v>17</v>
          </cell>
        </row>
        <row r="101">
          <cell r="G101" t="str">
            <v>105501-P.S.R. ARBOLEDA GRANDE</v>
          </cell>
          <cell r="H101">
            <v>9</v>
          </cell>
          <cell r="I101">
            <v>12</v>
          </cell>
          <cell r="J101">
            <v>21</v>
          </cell>
        </row>
        <row r="102">
          <cell r="G102" t="str">
            <v>04301-OVALLE</v>
          </cell>
          <cell r="H102">
            <v>1534</v>
          </cell>
          <cell r="I102">
            <v>1541</v>
          </cell>
          <cell r="J102">
            <v>3075</v>
          </cell>
        </row>
        <row r="103">
          <cell r="G103" t="str">
            <v>105315-CES. RURAL C. DE TAMAYA</v>
          </cell>
          <cell r="H103">
            <v>111</v>
          </cell>
          <cell r="I103">
            <v>113</v>
          </cell>
          <cell r="J103">
            <v>224</v>
          </cell>
        </row>
        <row r="104">
          <cell r="G104" t="str">
            <v>105317-CES. JORGE JORDAN D.</v>
          </cell>
          <cell r="H104">
            <v>519</v>
          </cell>
          <cell r="I104">
            <v>518</v>
          </cell>
          <cell r="J104">
            <v>1037</v>
          </cell>
        </row>
        <row r="105">
          <cell r="G105" t="str">
            <v>105322-CES. MARCOS MACUADA</v>
          </cell>
          <cell r="H105">
            <v>216</v>
          </cell>
          <cell r="I105">
            <v>232</v>
          </cell>
          <cell r="J105">
            <v>448</v>
          </cell>
        </row>
        <row r="106">
          <cell r="G106" t="str">
            <v>105324-CES. SOTAQUI</v>
          </cell>
          <cell r="H106">
            <v>96</v>
          </cell>
          <cell r="I106">
            <v>69</v>
          </cell>
          <cell r="J106">
            <v>165</v>
          </cell>
        </row>
        <row r="107">
          <cell r="G107" t="str">
            <v>105415-P.S.R. BARRAZA</v>
          </cell>
          <cell r="H107">
            <v>12</v>
          </cell>
          <cell r="I107">
            <v>12</v>
          </cell>
          <cell r="J107">
            <v>24</v>
          </cell>
        </row>
        <row r="108">
          <cell r="G108" t="str">
            <v xml:space="preserve">105416-P.S.R. CAMARICO                  </v>
          </cell>
          <cell r="H108">
            <v>7</v>
          </cell>
          <cell r="I108">
            <v>11</v>
          </cell>
          <cell r="J108">
            <v>18</v>
          </cell>
        </row>
        <row r="109">
          <cell r="G109" t="str">
            <v>105417-P.S.R. ALCONES BAJOS</v>
          </cell>
          <cell r="H109">
            <v>7</v>
          </cell>
          <cell r="I109">
            <v>7</v>
          </cell>
          <cell r="J109">
            <v>14</v>
          </cell>
        </row>
        <row r="110">
          <cell r="G110" t="str">
            <v>105419-P.S.R. LAS SOSSAS</v>
          </cell>
          <cell r="H110">
            <v>10</v>
          </cell>
          <cell r="I110">
            <v>10</v>
          </cell>
          <cell r="J110">
            <v>20</v>
          </cell>
        </row>
        <row r="111">
          <cell r="G111" t="str">
            <v>105422-P.S.R. HORNILLOS</v>
          </cell>
          <cell r="H111">
            <v>1</v>
          </cell>
          <cell r="I111">
            <v>1</v>
          </cell>
          <cell r="J111">
            <v>2</v>
          </cell>
        </row>
        <row r="112">
          <cell r="G112" t="str">
            <v>105437-P.S.R. CHALINGA</v>
          </cell>
          <cell r="H112">
            <v>3</v>
          </cell>
          <cell r="I112">
            <v>2</v>
          </cell>
          <cell r="J112">
            <v>5</v>
          </cell>
        </row>
        <row r="113">
          <cell r="G113" t="str">
            <v>105439-P.S.R. CERRO BLANCO</v>
          </cell>
          <cell r="H113">
            <v>1</v>
          </cell>
          <cell r="I113">
            <v>0</v>
          </cell>
          <cell r="J113">
            <v>1</v>
          </cell>
        </row>
        <row r="114">
          <cell r="G114" t="str">
            <v>105507-P.S.R. HUAMALATA</v>
          </cell>
          <cell r="H114">
            <v>17</v>
          </cell>
          <cell r="I114">
            <v>17</v>
          </cell>
          <cell r="J114">
            <v>34</v>
          </cell>
        </row>
        <row r="115">
          <cell r="G115" t="str">
            <v>105510-P.S.R. RECOLETA</v>
          </cell>
          <cell r="H115">
            <v>18</v>
          </cell>
          <cell r="I115">
            <v>23</v>
          </cell>
          <cell r="J115">
            <v>41</v>
          </cell>
        </row>
        <row r="116">
          <cell r="G116" t="str">
            <v>105722-CECOF SAN JOSE DE LA DEHESA</v>
          </cell>
          <cell r="H116">
            <v>122</v>
          </cell>
          <cell r="I116">
            <v>123</v>
          </cell>
          <cell r="J116">
            <v>245</v>
          </cell>
        </row>
        <row r="117">
          <cell r="G117" t="str">
            <v>105723-CECOF LIMARI</v>
          </cell>
          <cell r="H117">
            <v>78</v>
          </cell>
          <cell r="I117">
            <v>46</v>
          </cell>
          <cell r="J117">
            <v>124</v>
          </cell>
        </row>
        <row r="118">
          <cell r="G118" t="str">
            <v>200258-CECOF LOS COPIHUES</v>
          </cell>
          <cell r="H118">
            <v>45</v>
          </cell>
          <cell r="I118">
            <v>52</v>
          </cell>
          <cell r="J118">
            <v>97</v>
          </cell>
        </row>
        <row r="119">
          <cell r="G119" t="str">
            <v>200367-CECOF COLONIA LIMARÍ</v>
          </cell>
          <cell r="H119">
            <v>40</v>
          </cell>
          <cell r="I119">
            <v>51</v>
          </cell>
          <cell r="J119">
            <v>91</v>
          </cell>
        </row>
        <row r="120">
          <cell r="G120" t="str">
            <v>200569-CESFAM FRAY JORGE</v>
          </cell>
          <cell r="H120">
            <v>231</v>
          </cell>
          <cell r="I120">
            <v>254</v>
          </cell>
          <cell r="J120">
            <v>485</v>
          </cell>
        </row>
        <row r="121">
          <cell r="G121" t="str">
            <v>04302-COMBARBALÁ</v>
          </cell>
          <cell r="H121">
            <v>92</v>
          </cell>
          <cell r="I121">
            <v>168</v>
          </cell>
          <cell r="J121">
            <v>260</v>
          </cell>
        </row>
        <row r="122">
          <cell r="G122" t="str">
            <v>105105-HOSPITAL COMBARBALÁ</v>
          </cell>
          <cell r="H122">
            <v>68</v>
          </cell>
          <cell r="I122">
            <v>102</v>
          </cell>
          <cell r="J122">
            <v>170</v>
          </cell>
        </row>
        <row r="123">
          <cell r="G123" t="str">
            <v>105433-P.S.R. SAN LORENZO</v>
          </cell>
          <cell r="H123">
            <v>1</v>
          </cell>
          <cell r="I123">
            <v>2</v>
          </cell>
          <cell r="J123">
            <v>3</v>
          </cell>
        </row>
        <row r="124">
          <cell r="G124" t="str">
            <v>105434-P.S.R. SAN MARCOS</v>
          </cell>
          <cell r="H124">
            <v>4</v>
          </cell>
          <cell r="I124">
            <v>6</v>
          </cell>
          <cell r="J124">
            <v>10</v>
          </cell>
        </row>
        <row r="125">
          <cell r="G125" t="str">
            <v>105441-P.S.R. MANQUEHUA</v>
          </cell>
          <cell r="H125">
            <v>0</v>
          </cell>
          <cell r="I125">
            <v>6</v>
          </cell>
          <cell r="J125">
            <v>6</v>
          </cell>
        </row>
        <row r="126">
          <cell r="G126" t="str">
            <v xml:space="preserve">105459-P.S.R. BARRANCAS                </v>
          </cell>
          <cell r="H126">
            <v>0</v>
          </cell>
          <cell r="I126">
            <v>3</v>
          </cell>
          <cell r="J126">
            <v>3</v>
          </cell>
        </row>
        <row r="127">
          <cell r="G127" t="str">
            <v>105460-P.S.R. COGOTI 18</v>
          </cell>
          <cell r="H127">
            <v>7</v>
          </cell>
          <cell r="I127">
            <v>16</v>
          </cell>
          <cell r="J127">
            <v>23</v>
          </cell>
        </row>
        <row r="128">
          <cell r="G128" t="str">
            <v>105461-P.S.R. EL HUACHO</v>
          </cell>
          <cell r="H128">
            <v>0</v>
          </cell>
          <cell r="I128">
            <v>1</v>
          </cell>
          <cell r="J128">
            <v>1</v>
          </cell>
        </row>
        <row r="129">
          <cell r="G129" t="str">
            <v>105462-P.S.R. EL SAUCE</v>
          </cell>
          <cell r="H129">
            <v>1</v>
          </cell>
          <cell r="I129">
            <v>2</v>
          </cell>
          <cell r="J129">
            <v>3</v>
          </cell>
        </row>
        <row r="130">
          <cell r="G130" t="str">
            <v>105463-P.S.R. QUILITAPIA</v>
          </cell>
          <cell r="H130">
            <v>4</v>
          </cell>
          <cell r="I130">
            <v>4</v>
          </cell>
          <cell r="J130">
            <v>8</v>
          </cell>
        </row>
        <row r="131">
          <cell r="G131" t="str">
            <v>105464-P.S.R. LA LIGUA</v>
          </cell>
          <cell r="H131">
            <v>2</v>
          </cell>
          <cell r="I131">
            <v>11</v>
          </cell>
          <cell r="J131">
            <v>13</v>
          </cell>
        </row>
        <row r="132">
          <cell r="G132" t="str">
            <v>105465-P.S.R. RAMADILLA</v>
          </cell>
          <cell r="H132">
            <v>2</v>
          </cell>
          <cell r="I132">
            <v>4</v>
          </cell>
          <cell r="J132">
            <v>6</v>
          </cell>
        </row>
        <row r="133">
          <cell r="G133" t="str">
            <v>105466-P.S.R. VALLE HERMOSO</v>
          </cell>
          <cell r="H133">
            <v>3</v>
          </cell>
          <cell r="I133">
            <v>9</v>
          </cell>
          <cell r="J133">
            <v>12</v>
          </cell>
        </row>
        <row r="134">
          <cell r="G134" t="str">
            <v>105490-P.S.R. EL DURAZNO</v>
          </cell>
          <cell r="H134">
            <v>0</v>
          </cell>
          <cell r="I134">
            <v>2</v>
          </cell>
          <cell r="J134">
            <v>2</v>
          </cell>
        </row>
        <row r="135">
          <cell r="G135" t="str">
            <v>04303-MONTE PATRIA</v>
          </cell>
          <cell r="H135">
            <v>533</v>
          </cell>
          <cell r="I135">
            <v>591</v>
          </cell>
          <cell r="J135">
            <v>1124</v>
          </cell>
        </row>
        <row r="136">
          <cell r="G136" t="str">
            <v>105307-CES. RURAL MONTE PATRIA</v>
          </cell>
          <cell r="H136">
            <v>252</v>
          </cell>
          <cell r="I136">
            <v>265</v>
          </cell>
          <cell r="J136">
            <v>517</v>
          </cell>
        </row>
        <row r="137">
          <cell r="G137" t="str">
            <v>105311-CES. RURAL CHAÑARAL ALTO</v>
          </cell>
          <cell r="H137">
            <v>57</v>
          </cell>
          <cell r="I137">
            <v>68</v>
          </cell>
          <cell r="J137">
            <v>125</v>
          </cell>
        </row>
        <row r="138">
          <cell r="G138" t="str">
            <v>105312-CES. RURAL CAREN</v>
          </cell>
          <cell r="H138">
            <v>43</v>
          </cell>
          <cell r="I138">
            <v>38</v>
          </cell>
          <cell r="J138">
            <v>81</v>
          </cell>
        </row>
        <row r="139">
          <cell r="G139" t="str">
            <v>105318-CES. RURAL EL PALQUI</v>
          </cell>
          <cell r="H139">
            <v>110</v>
          </cell>
          <cell r="I139">
            <v>158</v>
          </cell>
          <cell r="J139">
            <v>268</v>
          </cell>
        </row>
        <row r="140">
          <cell r="G140" t="str">
            <v>105425-P.S.R. CHILECITO</v>
          </cell>
          <cell r="H140">
            <v>4</v>
          </cell>
          <cell r="I140">
            <v>3</v>
          </cell>
          <cell r="J140">
            <v>7</v>
          </cell>
        </row>
        <row r="141">
          <cell r="G141" t="str">
            <v>105427-P.S.R. HACIENDA VALDIVIA</v>
          </cell>
          <cell r="H141">
            <v>9</v>
          </cell>
          <cell r="I141">
            <v>5</v>
          </cell>
          <cell r="J141">
            <v>14</v>
          </cell>
        </row>
        <row r="142">
          <cell r="G142" t="str">
            <v>105428-P.S.R. HUATULAME</v>
          </cell>
          <cell r="H142">
            <v>8</v>
          </cell>
          <cell r="I142">
            <v>5</v>
          </cell>
          <cell r="J142">
            <v>13</v>
          </cell>
        </row>
        <row r="143">
          <cell r="G143" t="str">
            <v>105430-P.S.R. MIALQUI</v>
          </cell>
          <cell r="H143">
            <v>8</v>
          </cell>
          <cell r="I143">
            <v>9</v>
          </cell>
          <cell r="J143">
            <v>17</v>
          </cell>
        </row>
        <row r="144">
          <cell r="G144" t="str">
            <v>105431-P.S.R. PEDREGAL</v>
          </cell>
          <cell r="H144">
            <v>7</v>
          </cell>
          <cell r="I144">
            <v>6</v>
          </cell>
          <cell r="J144">
            <v>13</v>
          </cell>
        </row>
        <row r="145">
          <cell r="G145" t="str">
            <v>105432-P.S.R. RAPEL</v>
          </cell>
          <cell r="H145">
            <v>9</v>
          </cell>
          <cell r="I145">
            <v>11</v>
          </cell>
          <cell r="J145">
            <v>20</v>
          </cell>
        </row>
        <row r="146">
          <cell r="G146" t="str">
            <v>105435-P.S.R. TULAHUEN</v>
          </cell>
          <cell r="H146">
            <v>23</v>
          </cell>
          <cell r="I146">
            <v>19</v>
          </cell>
          <cell r="J146">
            <v>42</v>
          </cell>
        </row>
        <row r="147">
          <cell r="G147" t="str">
            <v>105436-P.S.R. EL MAITEN</v>
          </cell>
          <cell r="H147">
            <v>2</v>
          </cell>
          <cell r="I147">
            <v>2</v>
          </cell>
          <cell r="J147">
            <v>4</v>
          </cell>
        </row>
        <row r="148">
          <cell r="G148" t="str">
            <v>105489-P.S.R. RAMADAS DE TULAHUEN</v>
          </cell>
          <cell r="H148">
            <v>1</v>
          </cell>
          <cell r="I148">
            <v>2</v>
          </cell>
          <cell r="J148">
            <v>3</v>
          </cell>
        </row>
        <row r="149">
          <cell r="G149" t="str">
            <v>04304-PUNITAQUI</v>
          </cell>
          <cell r="H149">
            <v>222</v>
          </cell>
          <cell r="I149">
            <v>193</v>
          </cell>
          <cell r="J149">
            <v>415</v>
          </cell>
        </row>
        <row r="150">
          <cell r="G150" t="str">
            <v>105308-CES. RURAL PUNITAQUI</v>
          </cell>
          <cell r="H150">
            <v>221</v>
          </cell>
          <cell r="I150">
            <v>192</v>
          </cell>
          <cell r="J150">
            <v>413</v>
          </cell>
        </row>
        <row r="151">
          <cell r="G151" t="str">
            <v>105440-P.S.R. DIVISADERO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105442-P.S.R. SAN PEDRO DE QUILES</v>
          </cell>
          <cell r="H152">
            <v>1</v>
          </cell>
          <cell r="I152">
            <v>1</v>
          </cell>
          <cell r="J152">
            <v>2</v>
          </cell>
        </row>
        <row r="153">
          <cell r="G153" t="str">
            <v xml:space="preserve">105508-P.S.R. EL PARRAL DE QUILES  </v>
          </cell>
          <cell r="H153">
            <v>0</v>
          </cell>
          <cell r="I153">
            <v>0</v>
          </cell>
          <cell r="J153">
            <v>0</v>
          </cell>
        </row>
        <row r="154">
          <cell r="G154" t="str">
            <v>04305-RIO HURTADO</v>
          </cell>
          <cell r="H154">
            <v>66</v>
          </cell>
          <cell r="I154">
            <v>69</v>
          </cell>
          <cell r="J154">
            <v>135</v>
          </cell>
        </row>
        <row r="155">
          <cell r="G155" t="str">
            <v>105310-CES. RURAL PICHASCA</v>
          </cell>
          <cell r="H155">
            <v>27</v>
          </cell>
          <cell r="I155">
            <v>33</v>
          </cell>
          <cell r="J155">
            <v>60</v>
          </cell>
        </row>
        <row r="156">
          <cell r="G156" t="str">
            <v>105409-P.S.R. EL CHAÑAR</v>
          </cell>
          <cell r="H156">
            <v>1</v>
          </cell>
          <cell r="I156">
            <v>2</v>
          </cell>
          <cell r="J156">
            <v>3</v>
          </cell>
        </row>
        <row r="157">
          <cell r="G157" t="str">
            <v>105410-P.S.R. HURTADO</v>
          </cell>
          <cell r="H157">
            <v>6</v>
          </cell>
          <cell r="I157">
            <v>4</v>
          </cell>
          <cell r="J157">
            <v>10</v>
          </cell>
        </row>
        <row r="158">
          <cell r="G158" t="str">
            <v>105411-P.S.R. LAS BREAS</v>
          </cell>
          <cell r="H158">
            <v>7</v>
          </cell>
          <cell r="I158">
            <v>5</v>
          </cell>
          <cell r="J158">
            <v>12</v>
          </cell>
        </row>
        <row r="159">
          <cell r="G159" t="str">
            <v>105413-P.S.R. SAMO ALTO</v>
          </cell>
          <cell r="H159">
            <v>10</v>
          </cell>
          <cell r="I159">
            <v>8</v>
          </cell>
          <cell r="J159">
            <v>18</v>
          </cell>
        </row>
        <row r="160">
          <cell r="G160" t="str">
            <v>105414-P.S.R. SERON</v>
          </cell>
          <cell r="H160">
            <v>9</v>
          </cell>
          <cell r="I160">
            <v>8</v>
          </cell>
          <cell r="J160">
            <v>17</v>
          </cell>
        </row>
        <row r="161">
          <cell r="G161" t="str">
            <v>105503-P.S.R. TABAQUEROS</v>
          </cell>
          <cell r="H161">
            <v>6</v>
          </cell>
          <cell r="I161">
            <v>9</v>
          </cell>
          <cell r="J161">
            <v>15</v>
          </cell>
        </row>
        <row r="162">
          <cell r="G162" t="str">
            <v>Total general</v>
          </cell>
          <cell r="H162">
            <v>9219</v>
          </cell>
          <cell r="I162">
            <v>10235</v>
          </cell>
          <cell r="J162">
            <v>19454</v>
          </cell>
        </row>
      </sheetData>
      <sheetData sheetId="15">
        <row r="3">
          <cell r="G3" t="str">
            <v>Suma de Total</v>
          </cell>
          <cell r="H3" t="str">
            <v>Etiquetas de columna</v>
          </cell>
          <cell r="R3" t="str">
            <v>Suma de Total</v>
          </cell>
          <cell r="S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  <cell r="R4" t="str">
            <v>Etiquetas de fila</v>
          </cell>
          <cell r="S4">
            <v>6</v>
          </cell>
          <cell r="T4">
            <v>12</v>
          </cell>
          <cell r="U4" t="str">
            <v>Total general</v>
          </cell>
        </row>
        <row r="5">
          <cell r="G5" t="str">
            <v>04101-LA SERENA</v>
          </cell>
          <cell r="H5">
            <v>3502</v>
          </cell>
          <cell r="I5">
            <v>4268</v>
          </cell>
          <cell r="J5">
            <v>7770</v>
          </cell>
          <cell r="R5" t="str">
            <v>04101-LA SERENA</v>
          </cell>
          <cell r="S5">
            <v>674</v>
          </cell>
          <cell r="T5">
            <v>693</v>
          </cell>
          <cell r="U5">
            <v>1367</v>
          </cell>
        </row>
        <row r="6">
          <cell r="G6" t="str">
            <v>105100-HOSPITAL LA SERENA</v>
          </cell>
          <cell r="H6"/>
          <cell r="I6">
            <v>14</v>
          </cell>
          <cell r="J6">
            <v>14</v>
          </cell>
          <cell r="R6" t="str">
            <v>105300-CES. CARDENAL CARO</v>
          </cell>
          <cell r="S6">
            <v>227</v>
          </cell>
          <cell r="T6">
            <v>239</v>
          </cell>
          <cell r="U6">
            <v>466</v>
          </cell>
        </row>
        <row r="7">
          <cell r="G7" t="str">
            <v>105300-CES. CARDENAL CARO</v>
          </cell>
          <cell r="H7">
            <v>827</v>
          </cell>
          <cell r="I7">
            <v>814</v>
          </cell>
          <cell r="J7">
            <v>1641</v>
          </cell>
          <cell r="R7" t="str">
            <v>105301-CES. LAS COMPAÑIAS</v>
          </cell>
          <cell r="S7">
            <v>87</v>
          </cell>
          <cell r="T7">
            <v>143</v>
          </cell>
          <cell r="U7">
            <v>230</v>
          </cell>
        </row>
        <row r="8">
          <cell r="G8" t="str">
            <v>105301-CES. LAS COMPAÑIAS</v>
          </cell>
          <cell r="H8">
            <v>471</v>
          </cell>
          <cell r="I8">
            <v>555</v>
          </cell>
          <cell r="J8">
            <v>1026</v>
          </cell>
          <cell r="R8" t="str">
            <v>105302-CES. PEDRO AGUIRRE C.</v>
          </cell>
          <cell r="S8">
            <v>72</v>
          </cell>
          <cell r="T8">
            <v>107</v>
          </cell>
          <cell r="U8">
            <v>179</v>
          </cell>
        </row>
        <row r="9">
          <cell r="G9" t="str">
            <v>105302-CES. PEDRO AGUIRRE C.</v>
          </cell>
          <cell r="H9">
            <v>508</v>
          </cell>
          <cell r="I9">
            <v>559</v>
          </cell>
          <cell r="J9">
            <v>1067</v>
          </cell>
          <cell r="R9" t="str">
            <v>105313-CES. SCHAFFHAUSER</v>
          </cell>
          <cell r="S9">
            <v>137</v>
          </cell>
          <cell r="T9">
            <v>73</v>
          </cell>
          <cell r="U9">
            <v>210</v>
          </cell>
        </row>
        <row r="10">
          <cell r="G10" t="str">
            <v>105313-CES. SCHAFFHAUSER</v>
          </cell>
          <cell r="H10">
            <v>665</v>
          </cell>
          <cell r="I10">
            <v>1176</v>
          </cell>
          <cell r="J10">
            <v>1841</v>
          </cell>
          <cell r="R10" t="str">
            <v>105319-CES. CARDENAL R.S.H.</v>
          </cell>
          <cell r="S10">
            <v>65</v>
          </cell>
          <cell r="T10">
            <v>60</v>
          </cell>
          <cell r="U10">
            <v>125</v>
          </cell>
        </row>
        <row r="11">
          <cell r="G11" t="str">
            <v>105319-CES. CARDENAL R.S.H.</v>
          </cell>
          <cell r="H11">
            <v>374</v>
          </cell>
          <cell r="I11">
            <v>360</v>
          </cell>
          <cell r="J11">
            <v>734</v>
          </cell>
          <cell r="R11" t="str">
            <v>105325-CESFAM JUAN PABLO II</v>
          </cell>
          <cell r="S11">
            <v>52</v>
          </cell>
          <cell r="T11">
            <v>43</v>
          </cell>
          <cell r="U11">
            <v>95</v>
          </cell>
        </row>
        <row r="12">
          <cell r="G12" t="str">
            <v>105325-CESFAM JUAN PABLO II</v>
          </cell>
          <cell r="H12">
            <v>395</v>
          </cell>
          <cell r="I12">
            <v>460</v>
          </cell>
          <cell r="J12">
            <v>855</v>
          </cell>
          <cell r="R12" t="str">
            <v xml:space="preserve">105400-P.S.R. ALGARROBITO            </v>
          </cell>
          <cell r="S12">
            <v>11</v>
          </cell>
          <cell r="T12">
            <v>6</v>
          </cell>
          <cell r="U12">
            <v>17</v>
          </cell>
        </row>
        <row r="13">
          <cell r="G13" t="str">
            <v xml:space="preserve">105400-P.S.R. ALGARROBITO            </v>
          </cell>
          <cell r="H13">
            <v>48</v>
          </cell>
          <cell r="I13">
            <v>58</v>
          </cell>
          <cell r="J13">
            <v>106</v>
          </cell>
          <cell r="R13" t="str">
            <v>105401-P.S.R. LAS ROJAS</v>
          </cell>
          <cell r="S13">
            <v>2</v>
          </cell>
          <cell r="T13"/>
          <cell r="U13">
            <v>2</v>
          </cell>
        </row>
        <row r="14">
          <cell r="G14" t="str">
            <v>105401-P.S.R. LAS ROJAS</v>
          </cell>
          <cell r="H14">
            <v>4</v>
          </cell>
          <cell r="I14">
            <v>3</v>
          </cell>
          <cell r="J14">
            <v>7</v>
          </cell>
          <cell r="R14" t="str">
            <v>105402-P.S.R. EL ROMERO</v>
          </cell>
          <cell r="S14">
            <v>2</v>
          </cell>
          <cell r="T14">
            <v>2</v>
          </cell>
          <cell r="U14">
            <v>4</v>
          </cell>
        </row>
        <row r="15">
          <cell r="G15" t="str">
            <v>105402-P.S.R. EL ROMERO</v>
          </cell>
          <cell r="H15">
            <v>8</v>
          </cell>
          <cell r="I15">
            <v>6</v>
          </cell>
          <cell r="J15">
            <v>14</v>
          </cell>
          <cell r="R15" t="str">
            <v>105499-P.S.R. LAMBERT</v>
          </cell>
          <cell r="S15">
            <v>2</v>
          </cell>
          <cell r="T15">
            <v>1</v>
          </cell>
          <cell r="U15">
            <v>3</v>
          </cell>
        </row>
        <row r="16">
          <cell r="G16" t="str">
            <v>105499-P.S.R. LAMBERT</v>
          </cell>
          <cell r="H16">
            <v>6</v>
          </cell>
          <cell r="I16">
            <v>6</v>
          </cell>
          <cell r="J16">
            <v>12</v>
          </cell>
          <cell r="R16" t="str">
            <v>105700-CECOF VILLA EL INDIO</v>
          </cell>
          <cell r="S16">
            <v>8</v>
          </cell>
          <cell r="T16">
            <v>15</v>
          </cell>
          <cell r="U16">
            <v>23</v>
          </cell>
        </row>
        <row r="17">
          <cell r="G17" t="str">
            <v>105700-CECOF VILLA EL INDIO</v>
          </cell>
          <cell r="H17">
            <v>74</v>
          </cell>
          <cell r="I17">
            <v>90</v>
          </cell>
          <cell r="J17">
            <v>164</v>
          </cell>
          <cell r="R17" t="str">
            <v>105701-CECOF VILLA ALEMANIA</v>
          </cell>
          <cell r="S17">
            <v>1</v>
          </cell>
          <cell r="T17"/>
          <cell r="U17">
            <v>1</v>
          </cell>
        </row>
        <row r="18">
          <cell r="G18" t="str">
            <v>105701-CECOF VILLA ALEMANIA</v>
          </cell>
          <cell r="H18">
            <v>41</v>
          </cell>
          <cell r="I18">
            <v>36</v>
          </cell>
          <cell r="J18">
            <v>77</v>
          </cell>
          <cell r="R18" t="str">
            <v>105702-CECOF VILLA LAMBERT</v>
          </cell>
          <cell r="S18">
            <v>6</v>
          </cell>
          <cell r="T18">
            <v>2</v>
          </cell>
          <cell r="U18">
            <v>8</v>
          </cell>
        </row>
        <row r="19">
          <cell r="G19" t="str">
            <v>105702-CECOF VILLA LAMBERT</v>
          </cell>
          <cell r="H19">
            <v>30</v>
          </cell>
          <cell r="I19">
            <v>72</v>
          </cell>
          <cell r="J19">
            <v>102</v>
          </cell>
          <cell r="R19" t="str">
            <v>200402-CECOF ARCOS DE PINAMAR</v>
          </cell>
          <cell r="S19">
            <v>2</v>
          </cell>
          <cell r="T19">
            <v>2</v>
          </cell>
          <cell r="U19">
            <v>4</v>
          </cell>
        </row>
        <row r="20">
          <cell r="G20" t="str">
            <v>200402-CECOF ARCOS DE PINAMAR</v>
          </cell>
          <cell r="H20">
            <v>51</v>
          </cell>
          <cell r="I20">
            <v>59</v>
          </cell>
          <cell r="J20">
            <v>110</v>
          </cell>
          <cell r="R20" t="str">
            <v>04102-COQUIMBO</v>
          </cell>
          <cell r="S20">
            <v>675</v>
          </cell>
          <cell r="T20">
            <v>743</v>
          </cell>
          <cell r="U20">
            <v>1418</v>
          </cell>
        </row>
        <row r="21">
          <cell r="G21" t="str">
            <v>04102-COQUIMBO</v>
          </cell>
          <cell r="H21">
            <v>4392</v>
          </cell>
          <cell r="I21">
            <v>4590</v>
          </cell>
          <cell r="J21">
            <v>8982</v>
          </cell>
          <cell r="R21" t="str">
            <v>105303-CES. SAN JUAN</v>
          </cell>
          <cell r="S21">
            <v>159</v>
          </cell>
          <cell r="T21">
            <v>159</v>
          </cell>
          <cell r="U21">
            <v>318</v>
          </cell>
        </row>
        <row r="22">
          <cell r="G22" t="str">
            <v>105101-HOSPITAL COQUIMBO</v>
          </cell>
          <cell r="H22"/>
          <cell r="I22">
            <v>119</v>
          </cell>
          <cell r="J22">
            <v>119</v>
          </cell>
          <cell r="R22" t="str">
            <v>105304-CES. SANTA CECILIA</v>
          </cell>
          <cell r="S22">
            <v>105</v>
          </cell>
          <cell r="T22">
            <v>112</v>
          </cell>
          <cell r="U22">
            <v>217</v>
          </cell>
        </row>
        <row r="23">
          <cell r="G23" t="str">
            <v>105303-CES. SAN JUAN</v>
          </cell>
          <cell r="H23">
            <v>682</v>
          </cell>
          <cell r="I23">
            <v>635</v>
          </cell>
          <cell r="J23">
            <v>1317</v>
          </cell>
          <cell r="R23" t="str">
            <v>105305-CES. TIERRAS BLANCAS</v>
          </cell>
          <cell r="S23">
            <v>142</v>
          </cell>
          <cell r="T23">
            <v>162</v>
          </cell>
          <cell r="U23">
            <v>304</v>
          </cell>
        </row>
        <row r="24">
          <cell r="G24" t="str">
            <v>105304-CES. SANTA CECILIA</v>
          </cell>
          <cell r="H24">
            <v>616</v>
          </cell>
          <cell r="I24">
            <v>496</v>
          </cell>
          <cell r="J24">
            <v>1112</v>
          </cell>
          <cell r="R24" t="str">
            <v>105321-CES. RURAL  TONGOY</v>
          </cell>
          <cell r="S24">
            <v>6</v>
          </cell>
          <cell r="T24">
            <v>31</v>
          </cell>
          <cell r="U24">
            <v>37</v>
          </cell>
        </row>
        <row r="25">
          <cell r="G25" t="str">
            <v>105305-CES. TIERRAS BLANCAS</v>
          </cell>
          <cell r="H25">
            <v>1234</v>
          </cell>
          <cell r="I25">
            <v>1379</v>
          </cell>
          <cell r="J25">
            <v>2613</v>
          </cell>
          <cell r="R25" t="str">
            <v>105323-CES. DR. SERGIO AGUILAR</v>
          </cell>
          <cell r="S25">
            <v>203</v>
          </cell>
          <cell r="T25">
            <v>204</v>
          </cell>
          <cell r="U25">
            <v>407</v>
          </cell>
        </row>
        <row r="26">
          <cell r="G26" t="str">
            <v>105321-CES. RURAL  TONGOY</v>
          </cell>
          <cell r="H26">
            <v>116</v>
          </cell>
          <cell r="I26">
            <v>79</v>
          </cell>
          <cell r="J26">
            <v>195</v>
          </cell>
          <cell r="R26" t="str">
            <v xml:space="preserve">105404-P.S.R. EL TANGUE                         </v>
          </cell>
          <cell r="S26">
            <v>1</v>
          </cell>
          <cell r="T26">
            <v>1</v>
          </cell>
          <cell r="U26">
            <v>2</v>
          </cell>
        </row>
        <row r="27">
          <cell r="G27" t="str">
            <v>105323-CES. DR. SERGIO AGUILAR</v>
          </cell>
          <cell r="H27">
            <v>1223</v>
          </cell>
          <cell r="I27">
            <v>1321</v>
          </cell>
          <cell r="J27">
            <v>2544</v>
          </cell>
          <cell r="R27" t="str">
            <v>105405-P.S.R. GUANAQUEROS</v>
          </cell>
          <cell r="S27">
            <v>2</v>
          </cell>
          <cell r="T27">
            <v>4</v>
          </cell>
          <cell r="U27">
            <v>6</v>
          </cell>
        </row>
        <row r="28">
          <cell r="G28" t="str">
            <v xml:space="preserve">105404-P.S.R. EL TANGUE                         </v>
          </cell>
          <cell r="H28">
            <v>7</v>
          </cell>
          <cell r="I28">
            <v>8</v>
          </cell>
          <cell r="J28">
            <v>15</v>
          </cell>
          <cell r="R28" t="str">
            <v>105407-P.S.R. TAMBILLOS</v>
          </cell>
          <cell r="S28"/>
          <cell r="T28">
            <v>2</v>
          </cell>
          <cell r="U28">
            <v>2</v>
          </cell>
        </row>
        <row r="29">
          <cell r="G29" t="str">
            <v>105405-P.S.R. GUANAQUEROS</v>
          </cell>
          <cell r="H29">
            <v>39</v>
          </cell>
          <cell r="I29">
            <v>18</v>
          </cell>
          <cell r="J29">
            <v>57</v>
          </cell>
          <cell r="R29" t="str">
            <v>105705-CECOF EL ALBA</v>
          </cell>
          <cell r="S29">
            <v>4</v>
          </cell>
          <cell r="T29">
            <v>1</v>
          </cell>
          <cell r="U29">
            <v>5</v>
          </cell>
        </row>
        <row r="30">
          <cell r="G30" t="str">
            <v>105407-P.S.R. TAMBILLOS</v>
          </cell>
          <cell r="H30">
            <v>16</v>
          </cell>
          <cell r="I30">
            <v>20</v>
          </cell>
          <cell r="J30">
            <v>36</v>
          </cell>
          <cell r="R30" t="str">
            <v>200273-CECOF PUNTA MIRA</v>
          </cell>
          <cell r="S30"/>
          <cell r="T30">
            <v>7</v>
          </cell>
          <cell r="U30">
            <v>7</v>
          </cell>
        </row>
        <row r="31">
          <cell r="G31" t="str">
            <v>105705-CECOF EL ALBA</v>
          </cell>
          <cell r="H31">
            <v>102</v>
          </cell>
          <cell r="I31">
            <v>107</v>
          </cell>
          <cell r="J31">
            <v>209</v>
          </cell>
          <cell r="R31" t="str">
            <v>200494-CESFAM EL SAUCE</v>
          </cell>
          <cell r="S31">
            <v>23</v>
          </cell>
          <cell r="T31">
            <v>29</v>
          </cell>
          <cell r="U31">
            <v>52</v>
          </cell>
        </row>
        <row r="32">
          <cell r="G32" t="str">
            <v>200273-CECOF PUNTA MIRA</v>
          </cell>
          <cell r="H32">
            <v>75</v>
          </cell>
          <cell r="I32">
            <v>53</v>
          </cell>
          <cell r="J32">
            <v>128</v>
          </cell>
          <cell r="R32" t="str">
            <v>200499-CESFAM PAN DE AZÚCAR</v>
          </cell>
          <cell r="S32">
            <v>30</v>
          </cell>
          <cell r="T32">
            <v>31</v>
          </cell>
          <cell r="U32">
            <v>61</v>
          </cell>
        </row>
        <row r="33">
          <cell r="G33" t="str">
            <v>200494-CESFAM EL SAUCE</v>
          </cell>
          <cell r="H33">
            <v>137</v>
          </cell>
          <cell r="I33">
            <v>144</v>
          </cell>
          <cell r="J33">
            <v>281</v>
          </cell>
          <cell r="R33" t="str">
            <v>04103-ANDACOLLO</v>
          </cell>
          <cell r="S33">
            <v>26</v>
          </cell>
          <cell r="T33">
            <v>33</v>
          </cell>
          <cell r="U33">
            <v>59</v>
          </cell>
        </row>
        <row r="34">
          <cell r="G34" t="str">
            <v>200499-CESFAM PAN DE AZÚCAR</v>
          </cell>
          <cell r="H34">
            <v>145</v>
          </cell>
          <cell r="I34">
            <v>211</v>
          </cell>
          <cell r="J34">
            <v>356</v>
          </cell>
          <cell r="R34" t="str">
            <v>105106-HOSPITAL ANDACOLLO</v>
          </cell>
          <cell r="S34">
            <v>26</v>
          </cell>
          <cell r="T34">
            <v>33</v>
          </cell>
          <cell r="U34">
            <v>59</v>
          </cell>
        </row>
        <row r="35">
          <cell r="G35" t="str">
            <v>04103-ANDACOLLO</v>
          </cell>
          <cell r="H35">
            <v>224</v>
          </cell>
          <cell r="I35">
            <v>232</v>
          </cell>
          <cell r="J35">
            <v>456</v>
          </cell>
          <cell r="R35" t="str">
            <v>04104-LA HIGUERA</v>
          </cell>
          <cell r="S35">
            <v>12</v>
          </cell>
          <cell r="T35">
            <v>17</v>
          </cell>
          <cell r="U35">
            <v>29</v>
          </cell>
        </row>
        <row r="36">
          <cell r="G36" t="str">
            <v>105106-HOSPITAL ANDACOLLO</v>
          </cell>
          <cell r="H36">
            <v>224</v>
          </cell>
          <cell r="I36">
            <v>232</v>
          </cell>
          <cell r="J36">
            <v>456</v>
          </cell>
          <cell r="R36" t="str">
            <v>105314-CES. LA HIGUERA</v>
          </cell>
          <cell r="S36">
            <v>5</v>
          </cell>
          <cell r="T36">
            <v>4</v>
          </cell>
          <cell r="U36">
            <v>9</v>
          </cell>
        </row>
        <row r="37">
          <cell r="G37" t="str">
            <v>04104-LA HIGUERA</v>
          </cell>
          <cell r="H37">
            <v>98</v>
          </cell>
          <cell r="I37">
            <v>123</v>
          </cell>
          <cell r="J37">
            <v>221</v>
          </cell>
          <cell r="R37" t="str">
            <v xml:space="preserve">105500-P.S.R. CALETA HORNOS        </v>
          </cell>
          <cell r="S37">
            <v>1</v>
          </cell>
          <cell r="T37">
            <v>8</v>
          </cell>
          <cell r="U37">
            <v>9</v>
          </cell>
        </row>
        <row r="38">
          <cell r="G38" t="str">
            <v>105314-CES. LA HIGUERA</v>
          </cell>
          <cell r="H38">
            <v>39</v>
          </cell>
          <cell r="I38">
            <v>43</v>
          </cell>
          <cell r="J38">
            <v>82</v>
          </cell>
          <cell r="R38" t="str">
            <v>105505-P.S.R. LOS CHOROS</v>
          </cell>
          <cell r="S38">
            <v>4</v>
          </cell>
          <cell r="T38">
            <v>4</v>
          </cell>
          <cell r="U38">
            <v>8</v>
          </cell>
        </row>
        <row r="39">
          <cell r="G39" t="str">
            <v xml:space="preserve">105500-P.S.R. CALETA HORNOS        </v>
          </cell>
          <cell r="H39">
            <v>34</v>
          </cell>
          <cell r="I39">
            <v>34</v>
          </cell>
          <cell r="J39">
            <v>68</v>
          </cell>
          <cell r="R39" t="str">
            <v>105506-P.S.R. EL TRAPICHE</v>
          </cell>
          <cell r="S39">
            <v>2</v>
          </cell>
          <cell r="T39">
            <v>1</v>
          </cell>
          <cell r="U39">
            <v>3</v>
          </cell>
        </row>
        <row r="40">
          <cell r="G40" t="str">
            <v>105505-P.S.R. LOS CHOROS</v>
          </cell>
          <cell r="H40">
            <v>12</v>
          </cell>
          <cell r="I40">
            <v>21</v>
          </cell>
          <cell r="J40">
            <v>33</v>
          </cell>
          <cell r="R40" t="str">
            <v>04105-PAIHUANO</v>
          </cell>
          <cell r="S40">
            <v>17</v>
          </cell>
          <cell r="T40">
            <v>27</v>
          </cell>
          <cell r="U40">
            <v>44</v>
          </cell>
        </row>
        <row r="41">
          <cell r="G41" t="str">
            <v>105506-P.S.R. EL TRAPICHE</v>
          </cell>
          <cell r="H41">
            <v>13</v>
          </cell>
          <cell r="I41">
            <v>25</v>
          </cell>
          <cell r="J41">
            <v>38</v>
          </cell>
          <cell r="R41" t="str">
            <v>105306-CES. PAIHUANO</v>
          </cell>
          <cell r="S41">
            <v>13</v>
          </cell>
          <cell r="T41">
            <v>13</v>
          </cell>
          <cell r="U41">
            <v>26</v>
          </cell>
        </row>
        <row r="42">
          <cell r="G42" t="str">
            <v>04105-PAIHUANO</v>
          </cell>
          <cell r="H42">
            <v>95</v>
          </cell>
          <cell r="I42">
            <v>119</v>
          </cell>
          <cell r="J42">
            <v>214</v>
          </cell>
          <cell r="R42" t="str">
            <v>105475-P.S.R. HORCON</v>
          </cell>
          <cell r="S42">
            <v>1</v>
          </cell>
          <cell r="T42">
            <v>3</v>
          </cell>
          <cell r="U42">
            <v>4</v>
          </cell>
        </row>
        <row r="43">
          <cell r="G43" t="str">
            <v>105306-CES. PAIHUANO</v>
          </cell>
          <cell r="H43">
            <v>59</v>
          </cell>
          <cell r="I43">
            <v>62</v>
          </cell>
          <cell r="J43">
            <v>121</v>
          </cell>
          <cell r="R43" t="str">
            <v>105476-P.S.R. MONTE GRANDE</v>
          </cell>
          <cell r="S43">
            <v>1</v>
          </cell>
          <cell r="T43">
            <v>1</v>
          </cell>
          <cell r="U43">
            <v>2</v>
          </cell>
        </row>
        <row r="44">
          <cell r="G44" t="str">
            <v>105475-P.S.R. HORCON</v>
          </cell>
          <cell r="H44">
            <v>12</v>
          </cell>
          <cell r="I44">
            <v>18</v>
          </cell>
          <cell r="J44">
            <v>30</v>
          </cell>
          <cell r="R44" t="str">
            <v>105477-P.S.R. PISCO ELQUI</v>
          </cell>
          <cell r="S44">
            <v>2</v>
          </cell>
          <cell r="T44">
            <v>10</v>
          </cell>
          <cell r="U44">
            <v>12</v>
          </cell>
        </row>
        <row r="45">
          <cell r="G45" t="str">
            <v>105476-P.S.R. MONTE GRANDE</v>
          </cell>
          <cell r="H45">
            <v>9</v>
          </cell>
          <cell r="I45">
            <v>12</v>
          </cell>
          <cell r="J45">
            <v>21</v>
          </cell>
          <cell r="R45" t="str">
            <v>04106-VICUÑA</v>
          </cell>
          <cell r="S45">
            <v>114</v>
          </cell>
          <cell r="T45">
            <v>131</v>
          </cell>
          <cell r="U45">
            <v>245</v>
          </cell>
        </row>
        <row r="46">
          <cell r="G46" t="str">
            <v>105477-P.S.R. PISCO ELQUI</v>
          </cell>
          <cell r="H46">
            <v>15</v>
          </cell>
          <cell r="I46">
            <v>27</v>
          </cell>
          <cell r="J46">
            <v>42</v>
          </cell>
          <cell r="R46" t="str">
            <v>105107-HOSPITAL VICUÑA</v>
          </cell>
          <cell r="S46">
            <v>70</v>
          </cell>
          <cell r="T46">
            <v>76</v>
          </cell>
          <cell r="U46">
            <v>146</v>
          </cell>
        </row>
        <row r="47">
          <cell r="G47" t="str">
            <v>04106-VICUÑA</v>
          </cell>
          <cell r="H47">
            <v>667</v>
          </cell>
          <cell r="I47">
            <v>842</v>
          </cell>
          <cell r="J47">
            <v>1509</v>
          </cell>
          <cell r="R47" t="str">
            <v>105467-P.S.R. DIAGUITAS</v>
          </cell>
          <cell r="S47">
            <v>4</v>
          </cell>
          <cell r="T47">
            <v>6</v>
          </cell>
          <cell r="U47">
            <v>10</v>
          </cell>
        </row>
        <row r="48">
          <cell r="G48" t="str">
            <v>105107-HOSPITAL VICUÑA</v>
          </cell>
          <cell r="H48">
            <v>340</v>
          </cell>
          <cell r="I48">
            <v>451</v>
          </cell>
          <cell r="J48">
            <v>791</v>
          </cell>
          <cell r="R48" t="str">
            <v>105468-P.S.R. EL MOLLE</v>
          </cell>
          <cell r="S48">
            <v>4</v>
          </cell>
          <cell r="T48">
            <v>5</v>
          </cell>
          <cell r="U48">
            <v>9</v>
          </cell>
        </row>
        <row r="49">
          <cell r="G49" t="str">
            <v>105467-P.S.R. DIAGUITAS</v>
          </cell>
          <cell r="H49">
            <v>42</v>
          </cell>
          <cell r="I49">
            <v>50</v>
          </cell>
          <cell r="J49">
            <v>92</v>
          </cell>
          <cell r="R49" t="str">
            <v>105469-P.S.R. EL TAMBO</v>
          </cell>
          <cell r="S49">
            <v>1</v>
          </cell>
          <cell r="T49">
            <v>3</v>
          </cell>
          <cell r="U49">
            <v>4</v>
          </cell>
        </row>
        <row r="50">
          <cell r="G50" t="str">
            <v>105468-P.S.R. EL MOLLE</v>
          </cell>
          <cell r="H50">
            <v>27</v>
          </cell>
          <cell r="I50">
            <v>31</v>
          </cell>
          <cell r="J50">
            <v>58</v>
          </cell>
          <cell r="R50" t="str">
            <v>105471-P.S.R. PERALILLO</v>
          </cell>
          <cell r="S50">
            <v>12</v>
          </cell>
          <cell r="T50">
            <v>12</v>
          </cell>
          <cell r="U50">
            <v>24</v>
          </cell>
        </row>
        <row r="51">
          <cell r="G51" t="str">
            <v>105469-P.S.R. EL TAMBO</v>
          </cell>
          <cell r="H51">
            <v>51</v>
          </cell>
          <cell r="I51">
            <v>57</v>
          </cell>
          <cell r="J51">
            <v>108</v>
          </cell>
          <cell r="R51" t="str">
            <v>105472-P.S.R. RIVADAVIA</v>
          </cell>
          <cell r="S51">
            <v>10</v>
          </cell>
          <cell r="T51">
            <v>11</v>
          </cell>
          <cell r="U51">
            <v>21</v>
          </cell>
        </row>
        <row r="52">
          <cell r="G52" t="str">
            <v>105470-P.S.R. HUANTA</v>
          </cell>
          <cell r="H52">
            <v>8</v>
          </cell>
          <cell r="I52">
            <v>8</v>
          </cell>
          <cell r="J52">
            <v>16</v>
          </cell>
          <cell r="R52" t="str">
            <v>105473-P.S.R. TALCUNA</v>
          </cell>
          <cell r="S52">
            <v>5</v>
          </cell>
          <cell r="T52">
            <v>5</v>
          </cell>
          <cell r="U52">
            <v>10</v>
          </cell>
        </row>
        <row r="53">
          <cell r="G53" t="str">
            <v>105471-P.S.R. PERALILLO</v>
          </cell>
          <cell r="H53">
            <v>59</v>
          </cell>
          <cell r="I53">
            <v>69</v>
          </cell>
          <cell r="J53">
            <v>128</v>
          </cell>
          <cell r="R53" t="str">
            <v>105474-P.S.R. CHAPILCA</v>
          </cell>
          <cell r="S53">
            <v>1</v>
          </cell>
          <cell r="T53">
            <v>1</v>
          </cell>
          <cell r="U53">
            <v>2</v>
          </cell>
        </row>
        <row r="54">
          <cell r="G54" t="str">
            <v>105472-P.S.R. RIVADAVIA</v>
          </cell>
          <cell r="H54">
            <v>28</v>
          </cell>
          <cell r="I54">
            <v>34</v>
          </cell>
          <cell r="J54">
            <v>62</v>
          </cell>
          <cell r="R54" t="str">
            <v>105509-P.S.R. GUALLIGUAICA</v>
          </cell>
          <cell r="S54">
            <v>3</v>
          </cell>
          <cell r="T54">
            <v>3</v>
          </cell>
          <cell r="U54">
            <v>6</v>
          </cell>
        </row>
        <row r="55">
          <cell r="G55" t="str">
            <v>105473-P.S.R. TALCUNA</v>
          </cell>
          <cell r="H55">
            <v>26</v>
          </cell>
          <cell r="I55">
            <v>34</v>
          </cell>
          <cell r="J55">
            <v>60</v>
          </cell>
          <cell r="R55" t="str">
            <v>200538-CESFAM SAN ISIDRO CALINGASTA</v>
          </cell>
          <cell r="S55">
            <v>4</v>
          </cell>
          <cell r="T55">
            <v>9</v>
          </cell>
          <cell r="U55">
            <v>13</v>
          </cell>
        </row>
        <row r="56">
          <cell r="G56" t="str">
            <v>105474-P.S.R. CHAPILCA</v>
          </cell>
          <cell r="H56">
            <v>15</v>
          </cell>
          <cell r="I56">
            <v>15</v>
          </cell>
          <cell r="J56">
            <v>30</v>
          </cell>
          <cell r="R56" t="str">
            <v>04201-ILLAPEL</v>
          </cell>
          <cell r="S56">
            <v>183</v>
          </cell>
          <cell r="T56">
            <v>144</v>
          </cell>
          <cell r="U56">
            <v>327</v>
          </cell>
        </row>
        <row r="57">
          <cell r="G57" t="str">
            <v>105509-P.S.R. GUALLIGUAICA</v>
          </cell>
          <cell r="H57">
            <v>13</v>
          </cell>
          <cell r="I57">
            <v>13</v>
          </cell>
          <cell r="J57">
            <v>26</v>
          </cell>
          <cell r="R57" t="str">
            <v>105326-CESFAM SAN RAFAEL</v>
          </cell>
          <cell r="S57">
            <v>12</v>
          </cell>
          <cell r="T57">
            <v>13</v>
          </cell>
          <cell r="U57">
            <v>25</v>
          </cell>
        </row>
        <row r="58">
          <cell r="G58" t="str">
            <v>200538-CESFAM SAN ISIDRO CALINGASTA</v>
          </cell>
          <cell r="H58">
            <v>58</v>
          </cell>
          <cell r="I58">
            <v>80</v>
          </cell>
          <cell r="J58">
            <v>138</v>
          </cell>
          <cell r="R58" t="str">
            <v xml:space="preserve">105443-P.S.R. CARCAMO                   </v>
          </cell>
          <cell r="S58">
            <v>3</v>
          </cell>
          <cell r="T58">
            <v>5</v>
          </cell>
          <cell r="U58">
            <v>8</v>
          </cell>
        </row>
        <row r="59">
          <cell r="G59" t="str">
            <v>04201-ILLAPEL</v>
          </cell>
          <cell r="H59">
            <v>642</v>
          </cell>
          <cell r="I59">
            <v>683</v>
          </cell>
          <cell r="J59">
            <v>1325</v>
          </cell>
          <cell r="R59" t="str">
            <v>105444-P.S.R. HUINTIL</v>
          </cell>
          <cell r="S59">
            <v>5</v>
          </cell>
          <cell r="T59">
            <v>7</v>
          </cell>
          <cell r="U59">
            <v>12</v>
          </cell>
        </row>
        <row r="60">
          <cell r="G60" t="str">
            <v>105326-CESFAM SAN RAFAEL</v>
          </cell>
          <cell r="H60">
            <v>133</v>
          </cell>
          <cell r="I60">
            <v>160</v>
          </cell>
          <cell r="J60">
            <v>293</v>
          </cell>
          <cell r="R60" t="str">
            <v>105445-P.S.R. LIMAHUIDA</v>
          </cell>
          <cell r="S60">
            <v>3</v>
          </cell>
          <cell r="T60">
            <v>3</v>
          </cell>
          <cell r="U60">
            <v>6</v>
          </cell>
        </row>
        <row r="61">
          <cell r="G61" t="str">
            <v xml:space="preserve">105443-P.S.R. CARCAMO                   </v>
          </cell>
          <cell r="H61">
            <v>11</v>
          </cell>
          <cell r="I61">
            <v>10</v>
          </cell>
          <cell r="J61">
            <v>21</v>
          </cell>
          <cell r="R61" t="str">
            <v>105447-P.S.R. PERALILLO</v>
          </cell>
          <cell r="S61">
            <v>1</v>
          </cell>
          <cell r="T61">
            <v>1</v>
          </cell>
          <cell r="U61">
            <v>2</v>
          </cell>
        </row>
        <row r="62">
          <cell r="G62" t="str">
            <v>105444-P.S.R. HUINTIL</v>
          </cell>
          <cell r="H62">
            <v>5</v>
          </cell>
          <cell r="I62">
            <v>8</v>
          </cell>
          <cell r="J62">
            <v>13</v>
          </cell>
          <cell r="R62" t="str">
            <v>105448-P.S.R. SANTA VIRGINIA</v>
          </cell>
          <cell r="S62">
            <v>4</v>
          </cell>
          <cell r="T62">
            <v>3</v>
          </cell>
          <cell r="U62">
            <v>7</v>
          </cell>
        </row>
        <row r="63">
          <cell r="G63" t="str">
            <v>105445-P.S.R. LIMAHUIDA</v>
          </cell>
          <cell r="H63">
            <v>13</v>
          </cell>
          <cell r="I63">
            <v>11</v>
          </cell>
          <cell r="J63">
            <v>24</v>
          </cell>
          <cell r="R63" t="str">
            <v>105449-P.S.R. TUNGA NORTE</v>
          </cell>
          <cell r="S63">
            <v>2</v>
          </cell>
          <cell r="T63">
            <v>4</v>
          </cell>
          <cell r="U63">
            <v>6</v>
          </cell>
        </row>
        <row r="64">
          <cell r="G64" t="str">
            <v>105446-P.S.R. MATANCILLA</v>
          </cell>
          <cell r="H64"/>
          <cell r="I64">
            <v>2</v>
          </cell>
          <cell r="J64">
            <v>2</v>
          </cell>
          <cell r="R64" t="str">
            <v>105485-P.S.R. PLAN DE HORNOS</v>
          </cell>
          <cell r="S64">
            <v>3</v>
          </cell>
          <cell r="T64">
            <v>3</v>
          </cell>
          <cell r="U64">
            <v>6</v>
          </cell>
        </row>
        <row r="65">
          <cell r="G65" t="str">
            <v>105447-P.S.R. PERALILLO</v>
          </cell>
          <cell r="H65">
            <v>12</v>
          </cell>
          <cell r="I65">
            <v>12</v>
          </cell>
          <cell r="J65">
            <v>24</v>
          </cell>
          <cell r="R65" t="str">
            <v>105486-P.S.R. TUNGA SUR</v>
          </cell>
          <cell r="S65">
            <v>2</v>
          </cell>
          <cell r="T65">
            <v>3</v>
          </cell>
          <cell r="U65">
            <v>5</v>
          </cell>
        </row>
        <row r="66">
          <cell r="G66" t="str">
            <v>105448-P.S.R. SANTA VIRGINIA</v>
          </cell>
          <cell r="H66">
            <v>6</v>
          </cell>
          <cell r="I66">
            <v>12</v>
          </cell>
          <cell r="J66">
            <v>18</v>
          </cell>
          <cell r="R66" t="str">
            <v>105487-P.S.R. CAÑAS UNO</v>
          </cell>
          <cell r="S66">
            <v>5</v>
          </cell>
          <cell r="T66">
            <v>4</v>
          </cell>
          <cell r="U66">
            <v>9</v>
          </cell>
        </row>
        <row r="67">
          <cell r="G67" t="str">
            <v>105449-P.S.R. TUNGA NORTE</v>
          </cell>
          <cell r="H67">
            <v>4</v>
          </cell>
          <cell r="I67">
            <v>4</v>
          </cell>
          <cell r="J67">
            <v>8</v>
          </cell>
          <cell r="R67" t="str">
            <v>105496-P.S.R. PINTACURA SUR</v>
          </cell>
          <cell r="S67"/>
          <cell r="T67">
            <v>1</v>
          </cell>
          <cell r="U67">
            <v>1</v>
          </cell>
        </row>
        <row r="68">
          <cell r="G68" t="str">
            <v>105485-P.S.R. PLAN DE HORNOS</v>
          </cell>
          <cell r="H68">
            <v>11</v>
          </cell>
          <cell r="I68">
            <v>18</v>
          </cell>
          <cell r="J68">
            <v>29</v>
          </cell>
          <cell r="R68" t="str">
            <v>105504-P.S.R. SOCAVON</v>
          </cell>
          <cell r="S68">
            <v>3</v>
          </cell>
          <cell r="T68">
            <v>4</v>
          </cell>
          <cell r="U68">
            <v>7</v>
          </cell>
        </row>
        <row r="69">
          <cell r="G69" t="str">
            <v>105486-P.S.R. TUNGA SUR</v>
          </cell>
          <cell r="H69">
            <v>5</v>
          </cell>
          <cell r="I69">
            <v>7</v>
          </cell>
          <cell r="J69">
            <v>12</v>
          </cell>
          <cell r="R69" t="str">
            <v>200366-CESFAM URBANO II</v>
          </cell>
          <cell r="S69">
            <v>140</v>
          </cell>
          <cell r="T69">
            <v>93</v>
          </cell>
          <cell r="U69">
            <v>233</v>
          </cell>
        </row>
        <row r="70">
          <cell r="G70" t="str">
            <v>105487-P.S.R. CAÑAS UNO</v>
          </cell>
          <cell r="H70">
            <v>34</v>
          </cell>
          <cell r="I70">
            <v>39</v>
          </cell>
          <cell r="J70">
            <v>73</v>
          </cell>
          <cell r="R70" t="str">
            <v>04202-CANELA</v>
          </cell>
          <cell r="S70">
            <v>45</v>
          </cell>
          <cell r="T70">
            <v>65</v>
          </cell>
          <cell r="U70">
            <v>110</v>
          </cell>
        </row>
        <row r="71">
          <cell r="G71" t="str">
            <v>105496-P.S.R. PINTACURA SUR</v>
          </cell>
          <cell r="H71">
            <v>7</v>
          </cell>
          <cell r="I71">
            <v>9</v>
          </cell>
          <cell r="J71">
            <v>16</v>
          </cell>
          <cell r="R71" t="str">
            <v>105309-CES. RURAL CANELA</v>
          </cell>
          <cell r="S71">
            <v>16</v>
          </cell>
          <cell r="T71">
            <v>31</v>
          </cell>
          <cell r="U71">
            <v>47</v>
          </cell>
        </row>
        <row r="72">
          <cell r="G72" t="str">
            <v>105504-P.S.R. SOCAVON</v>
          </cell>
          <cell r="H72">
            <v>6</v>
          </cell>
          <cell r="I72">
            <v>4</v>
          </cell>
          <cell r="J72">
            <v>10</v>
          </cell>
          <cell r="R72" t="str">
            <v xml:space="preserve">105450-P.S.R. MINCHA NORTE            </v>
          </cell>
          <cell r="S72">
            <v>15</v>
          </cell>
          <cell r="T72">
            <v>16</v>
          </cell>
          <cell r="U72">
            <v>31</v>
          </cell>
        </row>
        <row r="73">
          <cell r="G73" t="str">
            <v>200366-CESFAM URBANO II</v>
          </cell>
          <cell r="H73">
            <v>395</v>
          </cell>
          <cell r="I73">
            <v>387</v>
          </cell>
          <cell r="J73">
            <v>782</v>
          </cell>
          <cell r="R73" t="str">
            <v>105451-P.S.R. AGUA FRIA</v>
          </cell>
          <cell r="S73">
            <v>2</v>
          </cell>
          <cell r="T73">
            <v>2</v>
          </cell>
          <cell r="U73">
            <v>4</v>
          </cell>
        </row>
        <row r="74">
          <cell r="G74" t="str">
            <v>04202-CANELA</v>
          </cell>
          <cell r="H74">
            <v>186</v>
          </cell>
          <cell r="I74">
            <v>216</v>
          </cell>
          <cell r="J74">
            <v>402</v>
          </cell>
          <cell r="R74" t="str">
            <v>105482-P.S.R. CANELA ALTA</v>
          </cell>
          <cell r="S74">
            <v>7</v>
          </cell>
          <cell r="T74">
            <v>6</v>
          </cell>
          <cell r="U74">
            <v>13</v>
          </cell>
        </row>
        <row r="75">
          <cell r="G75" t="str">
            <v>105309-CES. RURAL CANELA</v>
          </cell>
          <cell r="H75">
            <v>78</v>
          </cell>
          <cell r="I75">
            <v>120</v>
          </cell>
          <cell r="J75">
            <v>198</v>
          </cell>
          <cell r="R75" t="str">
            <v>105483-P.S.R. LOS RULOS</v>
          </cell>
          <cell r="S75">
            <v>3</v>
          </cell>
          <cell r="T75">
            <v>3</v>
          </cell>
          <cell r="U75">
            <v>6</v>
          </cell>
        </row>
        <row r="76">
          <cell r="G76" t="str">
            <v xml:space="preserve">105450-P.S.R. MINCHA NORTE            </v>
          </cell>
          <cell r="H76">
            <v>36</v>
          </cell>
          <cell r="I76">
            <v>46</v>
          </cell>
          <cell r="J76">
            <v>82</v>
          </cell>
          <cell r="R76" t="str">
            <v>105484-P.S.R. HUENTELAUQUEN</v>
          </cell>
          <cell r="S76">
            <v>1</v>
          </cell>
          <cell r="T76">
            <v>5</v>
          </cell>
          <cell r="U76">
            <v>6</v>
          </cell>
        </row>
        <row r="77">
          <cell r="G77" t="str">
            <v>105451-P.S.R. AGUA FRIA</v>
          </cell>
          <cell r="H77">
            <v>13</v>
          </cell>
          <cell r="I77">
            <v>6</v>
          </cell>
          <cell r="J77">
            <v>19</v>
          </cell>
          <cell r="R77" t="str">
            <v>105493-P.S.R. MINCHA SUR</v>
          </cell>
          <cell r="S77"/>
          <cell r="T77">
            <v>1</v>
          </cell>
          <cell r="U77">
            <v>1</v>
          </cell>
        </row>
        <row r="78">
          <cell r="G78" t="str">
            <v>105482-P.S.R. CANELA ALTA</v>
          </cell>
          <cell r="H78">
            <v>20</v>
          </cell>
          <cell r="I78">
            <v>13</v>
          </cell>
          <cell r="J78">
            <v>33</v>
          </cell>
          <cell r="R78" t="str">
            <v>105497-P.S.R. JABONERIA</v>
          </cell>
          <cell r="S78">
            <v>1</v>
          </cell>
          <cell r="T78">
            <v>1</v>
          </cell>
          <cell r="U78">
            <v>2</v>
          </cell>
        </row>
        <row r="79">
          <cell r="G79" t="str">
            <v>105483-P.S.R. LOS RULOS</v>
          </cell>
          <cell r="H79">
            <v>5</v>
          </cell>
          <cell r="I79">
            <v>4</v>
          </cell>
          <cell r="J79">
            <v>9</v>
          </cell>
          <cell r="R79" t="str">
            <v>04203-LOS VILOS</v>
          </cell>
          <cell r="S79">
            <v>82</v>
          </cell>
          <cell r="T79">
            <v>109</v>
          </cell>
          <cell r="U79">
            <v>191</v>
          </cell>
        </row>
        <row r="80">
          <cell r="G80" t="str">
            <v>105484-P.S.R. HUENTELAUQUEN</v>
          </cell>
          <cell r="H80">
            <v>22</v>
          </cell>
          <cell r="I80">
            <v>16</v>
          </cell>
          <cell r="J80">
            <v>38</v>
          </cell>
          <cell r="R80" t="str">
            <v>105108-HOSPITAL LOS VILOS</v>
          </cell>
          <cell r="S80">
            <v>58</v>
          </cell>
          <cell r="T80">
            <v>77</v>
          </cell>
          <cell r="U80">
            <v>135</v>
          </cell>
        </row>
        <row r="81">
          <cell r="G81" t="str">
            <v>105488-P.S.R. ESPIRITU SANTO</v>
          </cell>
          <cell r="H81">
            <v>1</v>
          </cell>
          <cell r="I81">
            <v>1</v>
          </cell>
          <cell r="J81">
            <v>2</v>
          </cell>
          <cell r="R81" t="str">
            <v xml:space="preserve">105478-P.S.R. CAIMANES                   </v>
          </cell>
          <cell r="S81">
            <v>5</v>
          </cell>
          <cell r="T81">
            <v>5</v>
          </cell>
          <cell r="U81">
            <v>10</v>
          </cell>
        </row>
        <row r="82">
          <cell r="G82" t="str">
            <v>105493-P.S.R. MINCHA SUR</v>
          </cell>
          <cell r="H82">
            <v>6</v>
          </cell>
          <cell r="I82">
            <v>6</v>
          </cell>
          <cell r="J82">
            <v>12</v>
          </cell>
          <cell r="R82" t="str">
            <v>105479-P.S.R. GUANGUALI</v>
          </cell>
          <cell r="S82">
            <v>3</v>
          </cell>
          <cell r="T82">
            <v>7</v>
          </cell>
          <cell r="U82">
            <v>10</v>
          </cell>
        </row>
        <row r="83">
          <cell r="G83" t="str">
            <v>105497-P.S.R. JABONERIA</v>
          </cell>
          <cell r="H83">
            <v>4</v>
          </cell>
          <cell r="I83">
            <v>3</v>
          </cell>
          <cell r="J83">
            <v>7</v>
          </cell>
          <cell r="R83" t="str">
            <v>105480-P.S.R. QUILIMARI</v>
          </cell>
          <cell r="S83">
            <v>9</v>
          </cell>
          <cell r="T83">
            <v>12</v>
          </cell>
          <cell r="U83">
            <v>21</v>
          </cell>
        </row>
        <row r="84">
          <cell r="G84" t="str">
            <v>105498-P.S.R. QUEBRADA DE LINARES</v>
          </cell>
          <cell r="H84">
            <v>1</v>
          </cell>
          <cell r="I84">
            <v>1</v>
          </cell>
          <cell r="J84">
            <v>2</v>
          </cell>
          <cell r="R84" t="str">
            <v>105481-P.S.R. TILAMA</v>
          </cell>
          <cell r="S84">
            <v>1</v>
          </cell>
          <cell r="T84">
            <v>1</v>
          </cell>
          <cell r="U84">
            <v>2</v>
          </cell>
        </row>
        <row r="85">
          <cell r="G85" t="str">
            <v>04203-LOS VILOS</v>
          </cell>
          <cell r="H85">
            <v>458</v>
          </cell>
          <cell r="I85">
            <v>492</v>
          </cell>
          <cell r="J85">
            <v>950</v>
          </cell>
          <cell r="R85" t="str">
            <v>105511-P.S.R. LOS CONDORES</v>
          </cell>
          <cell r="S85">
            <v>6</v>
          </cell>
          <cell r="T85">
            <v>7</v>
          </cell>
          <cell r="U85">
            <v>13</v>
          </cell>
        </row>
        <row r="86">
          <cell r="G86" t="str">
            <v>105108-HOSPITAL LOS VILOS</v>
          </cell>
          <cell r="H86">
            <v>313</v>
          </cell>
          <cell r="I86">
            <v>337</v>
          </cell>
          <cell r="J86">
            <v>650</v>
          </cell>
          <cell r="R86" t="str">
            <v>04204-SALAMANCA</v>
          </cell>
          <cell r="S86">
            <v>126</v>
          </cell>
          <cell r="T86">
            <v>124</v>
          </cell>
          <cell r="U86">
            <v>250</v>
          </cell>
        </row>
        <row r="87">
          <cell r="G87" t="str">
            <v xml:space="preserve">105478-P.S.R. CAIMANES                   </v>
          </cell>
          <cell r="H87">
            <v>42</v>
          </cell>
          <cell r="I87">
            <v>37</v>
          </cell>
          <cell r="J87">
            <v>79</v>
          </cell>
          <cell r="R87" t="str">
            <v>105104-HOSPITAL SALAMANCA</v>
          </cell>
          <cell r="S87">
            <v>62</v>
          </cell>
          <cell r="T87">
            <v>68</v>
          </cell>
          <cell r="U87">
            <v>130</v>
          </cell>
        </row>
        <row r="88">
          <cell r="G88" t="str">
            <v>105479-P.S.R. GUANGUALI</v>
          </cell>
          <cell r="H88">
            <v>16</v>
          </cell>
          <cell r="I88">
            <v>18</v>
          </cell>
          <cell r="J88">
            <v>34</v>
          </cell>
          <cell r="R88" t="str">
            <v xml:space="preserve">105452-P.S.R. CUNCUMEN                 </v>
          </cell>
          <cell r="S88">
            <v>1</v>
          </cell>
          <cell r="T88">
            <v>3</v>
          </cell>
          <cell r="U88">
            <v>4</v>
          </cell>
        </row>
        <row r="89">
          <cell r="G89" t="str">
            <v>105480-P.S.R. QUILIMARI</v>
          </cell>
          <cell r="H89">
            <v>78</v>
          </cell>
          <cell r="I89">
            <v>84</v>
          </cell>
          <cell r="J89">
            <v>162</v>
          </cell>
          <cell r="R89" t="str">
            <v>105453-P.S.R. TRANQUILLA</v>
          </cell>
          <cell r="S89">
            <v>7</v>
          </cell>
          <cell r="T89">
            <v>5</v>
          </cell>
          <cell r="U89">
            <v>12</v>
          </cell>
        </row>
        <row r="90">
          <cell r="G90" t="str">
            <v>105481-P.S.R. TILAMA</v>
          </cell>
          <cell r="H90">
            <v>4</v>
          </cell>
          <cell r="I90">
            <v>7</v>
          </cell>
          <cell r="J90">
            <v>11</v>
          </cell>
          <cell r="R90" t="str">
            <v>105454-P.S.R. CUNLAGUA</v>
          </cell>
          <cell r="S90"/>
          <cell r="T90">
            <v>1</v>
          </cell>
          <cell r="U90">
            <v>1</v>
          </cell>
        </row>
        <row r="91">
          <cell r="G91" t="str">
            <v>105511-P.S.R. LOS CONDORES</v>
          </cell>
          <cell r="H91">
            <v>5</v>
          </cell>
          <cell r="I91">
            <v>9</v>
          </cell>
          <cell r="J91">
            <v>14</v>
          </cell>
          <cell r="R91" t="str">
            <v>105455-P.S.R. CHILLEPIN</v>
          </cell>
          <cell r="S91">
            <v>9</v>
          </cell>
          <cell r="T91">
            <v>8</v>
          </cell>
          <cell r="U91">
            <v>17</v>
          </cell>
        </row>
        <row r="92">
          <cell r="G92" t="str">
            <v>04204-SALAMANCA</v>
          </cell>
          <cell r="H92">
            <v>647</v>
          </cell>
          <cell r="I92">
            <v>685</v>
          </cell>
          <cell r="J92">
            <v>1332</v>
          </cell>
          <cell r="R92" t="str">
            <v>105456-P.S.R. LLIMPO</v>
          </cell>
          <cell r="S92">
            <v>2</v>
          </cell>
          <cell r="T92">
            <v>2</v>
          </cell>
          <cell r="U92">
            <v>4</v>
          </cell>
        </row>
        <row r="93">
          <cell r="G93" t="str">
            <v>105104-HOSPITAL SALAMANCA</v>
          </cell>
          <cell r="H93">
            <v>231</v>
          </cell>
          <cell r="I93">
            <v>267</v>
          </cell>
          <cell r="J93">
            <v>498</v>
          </cell>
          <cell r="R93" t="str">
            <v>105457-P.S.R. SAN AGUSTIN</v>
          </cell>
          <cell r="S93">
            <v>4</v>
          </cell>
          <cell r="T93">
            <v>3</v>
          </cell>
          <cell r="U93">
            <v>7</v>
          </cell>
        </row>
        <row r="94">
          <cell r="G94" t="str">
            <v xml:space="preserve">105452-P.S.R. CUNCUMEN                 </v>
          </cell>
          <cell r="H94">
            <v>15</v>
          </cell>
          <cell r="I94">
            <v>16</v>
          </cell>
          <cell r="J94">
            <v>31</v>
          </cell>
          <cell r="R94" t="str">
            <v>105458-P.S.R. TAHUINCO</v>
          </cell>
          <cell r="S94">
            <v>14</v>
          </cell>
          <cell r="T94">
            <v>14</v>
          </cell>
          <cell r="U94">
            <v>28</v>
          </cell>
        </row>
        <row r="95">
          <cell r="G95" t="str">
            <v>105453-P.S.R. TRANQUILLA</v>
          </cell>
          <cell r="H95">
            <v>66</v>
          </cell>
          <cell r="I95">
            <v>64</v>
          </cell>
          <cell r="J95">
            <v>130</v>
          </cell>
          <cell r="R95" t="str">
            <v>105491-P.S.R. QUELEN BAJO</v>
          </cell>
          <cell r="S95">
            <v>15</v>
          </cell>
          <cell r="T95">
            <v>11</v>
          </cell>
          <cell r="U95">
            <v>26</v>
          </cell>
        </row>
        <row r="96">
          <cell r="G96" t="str">
            <v>105454-P.S.R. CUNLAGUA</v>
          </cell>
          <cell r="H96">
            <v>14</v>
          </cell>
          <cell r="I96">
            <v>11</v>
          </cell>
          <cell r="J96">
            <v>25</v>
          </cell>
          <cell r="R96" t="str">
            <v>105492-P.S.R. CAMISA</v>
          </cell>
          <cell r="S96">
            <v>1</v>
          </cell>
          <cell r="T96">
            <v>1</v>
          </cell>
          <cell r="U96">
            <v>2</v>
          </cell>
        </row>
        <row r="97">
          <cell r="G97" t="str">
            <v>105455-P.S.R. CHILLEPIN</v>
          </cell>
          <cell r="H97">
            <v>42</v>
          </cell>
          <cell r="I97">
            <v>44</v>
          </cell>
          <cell r="J97">
            <v>86</v>
          </cell>
          <cell r="R97" t="str">
            <v>105501-P.S.R. ARBOLEDA GRANDE</v>
          </cell>
          <cell r="S97">
            <v>11</v>
          </cell>
          <cell r="T97">
            <v>8</v>
          </cell>
          <cell r="U97">
            <v>19</v>
          </cell>
        </row>
        <row r="98">
          <cell r="G98" t="str">
            <v>105456-P.S.R. LLIMPO</v>
          </cell>
          <cell r="H98">
            <v>42</v>
          </cell>
          <cell r="I98">
            <v>40</v>
          </cell>
          <cell r="J98">
            <v>82</v>
          </cell>
          <cell r="R98" t="str">
            <v>04301-OVALLE</v>
          </cell>
          <cell r="S98">
            <v>551</v>
          </cell>
          <cell r="T98">
            <v>596</v>
          </cell>
          <cell r="U98">
            <v>1147</v>
          </cell>
        </row>
        <row r="99">
          <cell r="G99" t="str">
            <v>105457-P.S.R. SAN AGUSTIN</v>
          </cell>
          <cell r="H99">
            <v>15</v>
          </cell>
          <cell r="I99">
            <v>14</v>
          </cell>
          <cell r="J99">
            <v>29</v>
          </cell>
          <cell r="R99" t="str">
            <v>105315-CES. RURAL C. DE TAMAYA</v>
          </cell>
          <cell r="S99">
            <v>29</v>
          </cell>
          <cell r="T99">
            <v>31</v>
          </cell>
          <cell r="U99">
            <v>60</v>
          </cell>
        </row>
        <row r="100">
          <cell r="G100" t="str">
            <v>105458-P.S.R. TAHUINCO</v>
          </cell>
          <cell r="H100">
            <v>63</v>
          </cell>
          <cell r="I100">
            <v>64</v>
          </cell>
          <cell r="J100">
            <v>127</v>
          </cell>
          <cell r="R100" t="str">
            <v>105317-CES. JORGE JORDAN D.</v>
          </cell>
          <cell r="S100">
            <v>104</v>
          </cell>
          <cell r="T100">
            <v>128</v>
          </cell>
          <cell r="U100">
            <v>232</v>
          </cell>
        </row>
        <row r="101">
          <cell r="G101" t="str">
            <v>105491-P.S.R. QUELEN BAJO</v>
          </cell>
          <cell r="H101">
            <v>83</v>
          </cell>
          <cell r="I101">
            <v>87</v>
          </cell>
          <cell r="J101">
            <v>170</v>
          </cell>
          <cell r="R101" t="str">
            <v>105322-CES. MARCOS MACUADA</v>
          </cell>
          <cell r="S101">
            <v>140</v>
          </cell>
          <cell r="T101">
            <v>173</v>
          </cell>
          <cell r="U101">
            <v>313</v>
          </cell>
        </row>
        <row r="102">
          <cell r="G102" t="str">
            <v>105492-P.S.R. CAMISA</v>
          </cell>
          <cell r="H102">
            <v>16</v>
          </cell>
          <cell r="I102">
            <v>16</v>
          </cell>
          <cell r="J102">
            <v>32</v>
          </cell>
          <cell r="R102" t="str">
            <v>105324-CES. SOTAQUI</v>
          </cell>
          <cell r="S102">
            <v>40</v>
          </cell>
          <cell r="T102">
            <v>44</v>
          </cell>
          <cell r="U102">
            <v>84</v>
          </cell>
        </row>
        <row r="103">
          <cell r="G103" t="str">
            <v>105501-P.S.R. ARBOLEDA GRANDE</v>
          </cell>
          <cell r="H103">
            <v>60</v>
          </cell>
          <cell r="I103">
            <v>62</v>
          </cell>
          <cell r="J103">
            <v>122</v>
          </cell>
          <cell r="R103" t="str">
            <v>105415-P.S.R. BARRAZA</v>
          </cell>
          <cell r="S103">
            <v>9</v>
          </cell>
          <cell r="T103">
            <v>16</v>
          </cell>
          <cell r="U103">
            <v>25</v>
          </cell>
        </row>
        <row r="104">
          <cell r="G104" t="str">
            <v>04301-OVALLE</v>
          </cell>
          <cell r="H104">
            <v>1959</v>
          </cell>
          <cell r="I104">
            <v>2143</v>
          </cell>
          <cell r="J104">
            <v>4102</v>
          </cell>
          <cell r="R104" t="str">
            <v xml:space="preserve">105416-P.S.R. CAMARICO                  </v>
          </cell>
          <cell r="S104">
            <v>7</v>
          </cell>
          <cell r="T104">
            <v>6</v>
          </cell>
          <cell r="U104">
            <v>13</v>
          </cell>
        </row>
        <row r="105">
          <cell r="G105" t="str">
            <v>105315-CES. RURAL C. DE TAMAYA</v>
          </cell>
          <cell r="H105">
            <v>156</v>
          </cell>
          <cell r="I105">
            <v>174</v>
          </cell>
          <cell r="J105">
            <v>330</v>
          </cell>
          <cell r="R105" t="str">
            <v>105417-P.S.R. ALCONES BAJOS</v>
          </cell>
          <cell r="S105">
            <v>3</v>
          </cell>
          <cell r="T105">
            <v>5</v>
          </cell>
          <cell r="U105">
            <v>8</v>
          </cell>
        </row>
        <row r="106">
          <cell r="G106" t="str">
            <v>105317-CES. JORGE JORDAN D.</v>
          </cell>
          <cell r="H106">
            <v>532</v>
          </cell>
          <cell r="I106">
            <v>621</v>
          </cell>
          <cell r="J106">
            <v>1153</v>
          </cell>
          <cell r="R106" t="str">
            <v>105419-P.S.R. LAS SOSSAS</v>
          </cell>
          <cell r="S106">
            <v>7</v>
          </cell>
          <cell r="T106">
            <v>4</v>
          </cell>
          <cell r="U106">
            <v>11</v>
          </cell>
        </row>
        <row r="107">
          <cell r="G107" t="str">
            <v>105322-CES. MARCOS MACUADA</v>
          </cell>
          <cell r="H107">
            <v>380</v>
          </cell>
          <cell r="I107">
            <v>445</v>
          </cell>
          <cell r="J107">
            <v>825</v>
          </cell>
          <cell r="R107" t="str">
            <v>105422-P.S.R. HORNILLOS</v>
          </cell>
          <cell r="S107">
            <v>2</v>
          </cell>
          <cell r="T107">
            <v>2</v>
          </cell>
          <cell r="U107">
            <v>4</v>
          </cell>
        </row>
        <row r="108">
          <cell r="G108" t="str">
            <v>105324-CES. SOTAQUI</v>
          </cell>
          <cell r="H108">
            <v>165</v>
          </cell>
          <cell r="I108">
            <v>144</v>
          </cell>
          <cell r="J108">
            <v>309</v>
          </cell>
          <cell r="R108" t="str">
            <v>105437-P.S.R. CHALINGA</v>
          </cell>
          <cell r="S108">
            <v>5</v>
          </cell>
          <cell r="T108">
            <v>4</v>
          </cell>
          <cell r="U108">
            <v>9</v>
          </cell>
        </row>
        <row r="109">
          <cell r="G109" t="str">
            <v>105415-P.S.R. BARRAZA</v>
          </cell>
          <cell r="H109">
            <v>30</v>
          </cell>
          <cell r="I109">
            <v>35</v>
          </cell>
          <cell r="J109">
            <v>65</v>
          </cell>
          <cell r="R109" t="str">
            <v>105439-P.S.R. CERRO BLANCO</v>
          </cell>
          <cell r="S109"/>
          <cell r="T109">
            <v>1</v>
          </cell>
          <cell r="U109">
            <v>1</v>
          </cell>
        </row>
        <row r="110">
          <cell r="G110" t="str">
            <v xml:space="preserve">105416-P.S.R. CAMARICO                  </v>
          </cell>
          <cell r="H110">
            <v>30</v>
          </cell>
          <cell r="I110">
            <v>31</v>
          </cell>
          <cell r="J110">
            <v>61</v>
          </cell>
          <cell r="R110" t="str">
            <v>105507-P.S.R. HUAMALATA</v>
          </cell>
          <cell r="S110">
            <v>8</v>
          </cell>
          <cell r="T110">
            <v>6</v>
          </cell>
          <cell r="U110">
            <v>14</v>
          </cell>
        </row>
        <row r="111">
          <cell r="G111" t="str">
            <v>105417-P.S.R. ALCONES BAJOS</v>
          </cell>
          <cell r="H111">
            <v>6</v>
          </cell>
          <cell r="I111">
            <v>13</v>
          </cell>
          <cell r="J111">
            <v>19</v>
          </cell>
          <cell r="R111" t="str">
            <v>105510-P.S.R. RECOLETA</v>
          </cell>
          <cell r="S111">
            <v>2</v>
          </cell>
          <cell r="T111">
            <v>2</v>
          </cell>
          <cell r="U111">
            <v>4</v>
          </cell>
        </row>
        <row r="112">
          <cell r="G112" t="str">
            <v>105419-P.S.R. LAS SOSSAS</v>
          </cell>
          <cell r="H112">
            <v>14</v>
          </cell>
          <cell r="I112">
            <v>11</v>
          </cell>
          <cell r="J112">
            <v>25</v>
          </cell>
          <cell r="R112" t="str">
            <v>105722-CECOF SAN JOSE DE LA DEHESA</v>
          </cell>
          <cell r="S112">
            <v>31</v>
          </cell>
          <cell r="T112">
            <v>29</v>
          </cell>
          <cell r="U112">
            <v>60</v>
          </cell>
        </row>
        <row r="113">
          <cell r="G113" t="str">
            <v>105422-P.S.R. HORNILLOS</v>
          </cell>
          <cell r="H113">
            <v>7</v>
          </cell>
          <cell r="I113">
            <v>7</v>
          </cell>
          <cell r="J113">
            <v>14</v>
          </cell>
          <cell r="R113" t="str">
            <v>105723-CECOF LIMARI</v>
          </cell>
          <cell r="S113">
            <v>64</v>
          </cell>
          <cell r="T113">
            <v>57</v>
          </cell>
          <cell r="U113">
            <v>121</v>
          </cell>
        </row>
        <row r="114">
          <cell r="G114" t="str">
            <v>105437-P.S.R. CHALINGA</v>
          </cell>
          <cell r="H114">
            <v>13</v>
          </cell>
          <cell r="I114">
            <v>19</v>
          </cell>
          <cell r="J114">
            <v>32</v>
          </cell>
          <cell r="R114" t="str">
            <v>200258-CECOF LOS COPIHUES</v>
          </cell>
          <cell r="S114">
            <v>19</v>
          </cell>
          <cell r="T114">
            <v>22</v>
          </cell>
          <cell r="U114">
            <v>41</v>
          </cell>
        </row>
        <row r="115">
          <cell r="G115" t="str">
            <v>105439-P.S.R. CERRO BLANCO</v>
          </cell>
          <cell r="H115">
            <v>7</v>
          </cell>
          <cell r="I115">
            <v>9</v>
          </cell>
          <cell r="J115">
            <v>16</v>
          </cell>
          <cell r="R115" t="str">
            <v>200367-CECOF COLONIA LIMARÍ</v>
          </cell>
          <cell r="S115">
            <v>12</v>
          </cell>
          <cell r="T115">
            <v>13</v>
          </cell>
          <cell r="U115">
            <v>25</v>
          </cell>
        </row>
        <row r="116">
          <cell r="G116" t="str">
            <v>105507-P.S.R. HUAMALATA</v>
          </cell>
          <cell r="H116">
            <v>26</v>
          </cell>
          <cell r="I116">
            <v>27</v>
          </cell>
          <cell r="J116">
            <v>53</v>
          </cell>
          <cell r="R116" t="str">
            <v>200569-CESFAM FRAY JORGE</v>
          </cell>
          <cell r="S116">
            <v>69</v>
          </cell>
          <cell r="T116">
            <v>53</v>
          </cell>
          <cell r="U116">
            <v>122</v>
          </cell>
        </row>
        <row r="117">
          <cell r="G117" t="str">
            <v>105510-P.S.R. RECOLETA</v>
          </cell>
          <cell r="H117">
            <v>26</v>
          </cell>
          <cell r="I117">
            <v>26</v>
          </cell>
          <cell r="J117">
            <v>52</v>
          </cell>
          <cell r="R117" t="str">
            <v>04302-COMBARBALÁ</v>
          </cell>
          <cell r="S117">
            <v>79</v>
          </cell>
          <cell r="T117">
            <v>69</v>
          </cell>
          <cell r="U117">
            <v>148</v>
          </cell>
        </row>
        <row r="118">
          <cell r="G118" t="str">
            <v>105722-CECOF SAN JOSE DE LA DEHESA</v>
          </cell>
          <cell r="H118">
            <v>131</v>
          </cell>
          <cell r="I118">
            <v>113</v>
          </cell>
          <cell r="J118">
            <v>244</v>
          </cell>
          <cell r="R118" t="str">
            <v>105105-HOSPITAL COMBARBALÁ</v>
          </cell>
          <cell r="S118">
            <v>35</v>
          </cell>
          <cell r="T118">
            <v>38</v>
          </cell>
          <cell r="U118">
            <v>73</v>
          </cell>
        </row>
        <row r="119">
          <cell r="G119" t="str">
            <v>105723-CECOF LIMARI</v>
          </cell>
          <cell r="H119">
            <v>103</v>
          </cell>
          <cell r="I119">
            <v>112</v>
          </cell>
          <cell r="J119">
            <v>215</v>
          </cell>
          <cell r="R119" t="str">
            <v>105433-P.S.R. SAN LORENZO</v>
          </cell>
          <cell r="S119">
            <v>2</v>
          </cell>
          <cell r="T119">
            <v>2</v>
          </cell>
          <cell r="U119">
            <v>4</v>
          </cell>
        </row>
        <row r="120">
          <cell r="G120" t="str">
            <v>200258-CECOF LOS COPIHUES</v>
          </cell>
          <cell r="H120">
            <v>52</v>
          </cell>
          <cell r="I120">
            <v>65</v>
          </cell>
          <cell r="J120">
            <v>117</v>
          </cell>
          <cell r="R120" t="str">
            <v>105434-P.S.R. SAN MARCOS</v>
          </cell>
          <cell r="S120">
            <v>4</v>
          </cell>
          <cell r="T120">
            <v>4</v>
          </cell>
          <cell r="U120">
            <v>8</v>
          </cell>
        </row>
        <row r="121">
          <cell r="G121" t="str">
            <v>200367-CECOF COLONIA LIMARÍ</v>
          </cell>
          <cell r="H121">
            <v>60</v>
          </cell>
          <cell r="I121">
            <v>69</v>
          </cell>
          <cell r="J121">
            <v>129</v>
          </cell>
          <cell r="R121" t="str">
            <v>105441-P.S.R. MANQUEHUA</v>
          </cell>
          <cell r="S121">
            <v>6</v>
          </cell>
          <cell r="T121">
            <v>6</v>
          </cell>
          <cell r="U121">
            <v>12</v>
          </cell>
        </row>
        <row r="122">
          <cell r="G122" t="str">
            <v>200569-CESFAM FRAY JORGE</v>
          </cell>
          <cell r="H122">
            <v>221</v>
          </cell>
          <cell r="I122">
            <v>222</v>
          </cell>
          <cell r="J122">
            <v>443</v>
          </cell>
          <cell r="R122" t="str">
            <v xml:space="preserve">105459-P.S.R. BARRANCAS                </v>
          </cell>
          <cell r="S122">
            <v>4</v>
          </cell>
          <cell r="T122"/>
          <cell r="U122">
            <v>4</v>
          </cell>
        </row>
        <row r="123">
          <cell r="G123" t="str">
            <v>04302-COMBARBALÁ</v>
          </cell>
          <cell r="H123">
            <v>364</v>
          </cell>
          <cell r="I123">
            <v>373</v>
          </cell>
          <cell r="J123">
            <v>737</v>
          </cell>
          <cell r="R123" t="str">
            <v>105460-P.S.R. COGOTI 18</v>
          </cell>
          <cell r="S123">
            <v>3</v>
          </cell>
          <cell r="T123">
            <v>5</v>
          </cell>
          <cell r="U123">
            <v>8</v>
          </cell>
        </row>
        <row r="124">
          <cell r="G124" t="str">
            <v>105105-HOSPITAL COMBARBALÁ</v>
          </cell>
          <cell r="H124">
            <v>240</v>
          </cell>
          <cell r="I124">
            <v>256</v>
          </cell>
          <cell r="J124">
            <v>496</v>
          </cell>
          <cell r="R124" t="str">
            <v>105461-P.S.R. EL HUACHO</v>
          </cell>
          <cell r="S124">
            <v>3</v>
          </cell>
          <cell r="T124">
            <v>4</v>
          </cell>
          <cell r="U124">
            <v>7</v>
          </cell>
        </row>
        <row r="125">
          <cell r="G125" t="str">
            <v>105433-P.S.R. SAN LORENZO</v>
          </cell>
          <cell r="H125">
            <v>3</v>
          </cell>
          <cell r="I125">
            <v>2</v>
          </cell>
          <cell r="J125">
            <v>5</v>
          </cell>
          <cell r="R125" t="str">
            <v>105462-P.S.R. EL SAUCE</v>
          </cell>
          <cell r="S125">
            <v>8</v>
          </cell>
          <cell r="T125">
            <v>3</v>
          </cell>
          <cell r="U125">
            <v>11</v>
          </cell>
        </row>
        <row r="126">
          <cell r="G126" t="str">
            <v>105434-P.S.R. SAN MARCOS</v>
          </cell>
          <cell r="H126">
            <v>13</v>
          </cell>
          <cell r="I126">
            <v>17</v>
          </cell>
          <cell r="J126">
            <v>30</v>
          </cell>
          <cell r="R126" t="str">
            <v>105463-P.S.R. QUILITAPIA</v>
          </cell>
          <cell r="S126">
            <v>6</v>
          </cell>
          <cell r="T126"/>
          <cell r="U126">
            <v>6</v>
          </cell>
        </row>
        <row r="127">
          <cell r="G127" t="str">
            <v>105441-P.S.R. MANQUEHUA</v>
          </cell>
          <cell r="H127">
            <v>16</v>
          </cell>
          <cell r="I127">
            <v>17</v>
          </cell>
          <cell r="J127">
            <v>33</v>
          </cell>
          <cell r="R127" t="str">
            <v>105464-P.S.R. LA LIGUA</v>
          </cell>
          <cell r="S127">
            <v>3</v>
          </cell>
          <cell r="T127">
            <v>3</v>
          </cell>
          <cell r="U127">
            <v>6</v>
          </cell>
        </row>
        <row r="128">
          <cell r="G128" t="str">
            <v xml:space="preserve">105459-P.S.R. BARRANCAS                </v>
          </cell>
          <cell r="H128">
            <v>6</v>
          </cell>
          <cell r="I128">
            <v>5</v>
          </cell>
          <cell r="J128">
            <v>11</v>
          </cell>
          <cell r="R128" t="str">
            <v>105465-P.S.R. RAMADILLA</v>
          </cell>
          <cell r="S128">
            <v>3</v>
          </cell>
          <cell r="T128">
            <v>1</v>
          </cell>
          <cell r="U128">
            <v>4</v>
          </cell>
        </row>
        <row r="129">
          <cell r="G129" t="str">
            <v>105460-P.S.R. COGOTI 18</v>
          </cell>
          <cell r="H129">
            <v>13</v>
          </cell>
          <cell r="I129">
            <v>13</v>
          </cell>
          <cell r="J129">
            <v>26</v>
          </cell>
          <cell r="R129" t="str">
            <v>105466-P.S.R. VALLE HERMOSO</v>
          </cell>
          <cell r="S129">
            <v>2</v>
          </cell>
          <cell r="T129">
            <v>3</v>
          </cell>
          <cell r="U129">
            <v>5</v>
          </cell>
        </row>
        <row r="130">
          <cell r="G130" t="str">
            <v>105461-P.S.R. EL HUACHO</v>
          </cell>
          <cell r="H130">
            <v>9</v>
          </cell>
          <cell r="I130">
            <v>6</v>
          </cell>
          <cell r="J130">
            <v>15</v>
          </cell>
          <cell r="R130" t="str">
            <v>04303-MONTE PATRIA</v>
          </cell>
          <cell r="S130">
            <v>159</v>
          </cell>
          <cell r="T130">
            <v>160</v>
          </cell>
          <cell r="U130">
            <v>319</v>
          </cell>
        </row>
        <row r="131">
          <cell r="G131" t="str">
            <v>105462-P.S.R. EL SAUCE</v>
          </cell>
          <cell r="H131">
            <v>8</v>
          </cell>
          <cell r="I131">
            <v>4</v>
          </cell>
          <cell r="J131">
            <v>12</v>
          </cell>
          <cell r="R131" t="str">
            <v>105307-CES. RURAL MONTE PATRIA</v>
          </cell>
          <cell r="S131">
            <v>47</v>
          </cell>
          <cell r="T131">
            <v>54</v>
          </cell>
          <cell r="U131">
            <v>101</v>
          </cell>
        </row>
        <row r="132">
          <cell r="G132" t="str">
            <v>105463-P.S.R. QUILITAPIA</v>
          </cell>
          <cell r="H132">
            <v>30</v>
          </cell>
          <cell r="I132">
            <v>30</v>
          </cell>
          <cell r="J132">
            <v>60</v>
          </cell>
          <cell r="R132" t="str">
            <v>105311-CES. RURAL CHAÑARAL ALTO</v>
          </cell>
          <cell r="S132">
            <v>17</v>
          </cell>
          <cell r="T132">
            <v>23</v>
          </cell>
          <cell r="U132">
            <v>40</v>
          </cell>
        </row>
        <row r="133">
          <cell r="G133" t="str">
            <v>105464-P.S.R. LA LIGUA</v>
          </cell>
          <cell r="H133">
            <v>10</v>
          </cell>
          <cell r="I133">
            <v>10</v>
          </cell>
          <cell r="J133">
            <v>20</v>
          </cell>
          <cell r="R133" t="str">
            <v>105312-CES. RURAL CAREN</v>
          </cell>
          <cell r="S133">
            <v>13</v>
          </cell>
          <cell r="T133">
            <v>16</v>
          </cell>
          <cell r="U133">
            <v>29</v>
          </cell>
        </row>
        <row r="134">
          <cell r="G134" t="str">
            <v>105465-P.S.R. RAMADILLA</v>
          </cell>
          <cell r="H134">
            <v>3</v>
          </cell>
          <cell r="I134">
            <v>5</v>
          </cell>
          <cell r="J134">
            <v>8</v>
          </cell>
          <cell r="R134" t="str">
            <v>105318-CES. RURAL EL PALQUI</v>
          </cell>
          <cell r="S134">
            <v>27</v>
          </cell>
          <cell r="T134">
            <v>21</v>
          </cell>
          <cell r="U134">
            <v>48</v>
          </cell>
        </row>
        <row r="135">
          <cell r="G135" t="str">
            <v>105466-P.S.R. VALLE HERMOSO</v>
          </cell>
          <cell r="H135">
            <v>12</v>
          </cell>
          <cell r="I135">
            <v>7</v>
          </cell>
          <cell r="J135">
            <v>19</v>
          </cell>
          <cell r="R135" t="str">
            <v>105425-P.S.R. CHILECITO</v>
          </cell>
          <cell r="S135">
            <v>3</v>
          </cell>
          <cell r="T135">
            <v>3</v>
          </cell>
          <cell r="U135">
            <v>6</v>
          </cell>
        </row>
        <row r="136">
          <cell r="G136" t="str">
            <v>105490-P.S.R. EL DURAZNO</v>
          </cell>
          <cell r="H136">
            <v>1</v>
          </cell>
          <cell r="I136">
            <v>1</v>
          </cell>
          <cell r="J136">
            <v>2</v>
          </cell>
          <cell r="R136" t="str">
            <v>105427-P.S.R. HACIENDA VALDIVIA</v>
          </cell>
          <cell r="S136">
            <v>5</v>
          </cell>
          <cell r="T136">
            <v>4</v>
          </cell>
          <cell r="U136">
            <v>9</v>
          </cell>
        </row>
        <row r="137">
          <cell r="G137" t="str">
            <v>04303-MONTE PATRIA</v>
          </cell>
          <cell r="H137">
            <v>670</v>
          </cell>
          <cell r="I137">
            <v>735</v>
          </cell>
          <cell r="J137">
            <v>1405</v>
          </cell>
          <cell r="R137" t="str">
            <v>105428-P.S.R. HUATULAME</v>
          </cell>
          <cell r="S137">
            <v>16</v>
          </cell>
          <cell r="T137">
            <v>14</v>
          </cell>
          <cell r="U137">
            <v>30</v>
          </cell>
        </row>
        <row r="138">
          <cell r="G138" t="str">
            <v>105307-CES. RURAL MONTE PATRIA</v>
          </cell>
          <cell r="H138">
            <v>217</v>
          </cell>
          <cell r="I138">
            <v>235</v>
          </cell>
          <cell r="J138">
            <v>452</v>
          </cell>
          <cell r="R138" t="str">
            <v>105430-P.S.R. MIALQUI</v>
          </cell>
          <cell r="S138">
            <v>1</v>
          </cell>
          <cell r="T138">
            <v>1</v>
          </cell>
          <cell r="U138">
            <v>2</v>
          </cell>
        </row>
        <row r="139">
          <cell r="G139" t="str">
            <v>105311-CES. RURAL CHAÑARAL ALTO</v>
          </cell>
          <cell r="H139">
            <v>43</v>
          </cell>
          <cell r="I139">
            <v>84</v>
          </cell>
          <cell r="J139">
            <v>127</v>
          </cell>
          <cell r="R139" t="str">
            <v>105431-P.S.R. PEDREGAL</v>
          </cell>
          <cell r="S139">
            <v>7</v>
          </cell>
          <cell r="T139">
            <v>4</v>
          </cell>
          <cell r="U139">
            <v>11</v>
          </cell>
        </row>
        <row r="140">
          <cell r="G140" t="str">
            <v>105312-CES. RURAL CAREN</v>
          </cell>
          <cell r="H140">
            <v>54</v>
          </cell>
          <cell r="I140">
            <v>44</v>
          </cell>
          <cell r="J140">
            <v>98</v>
          </cell>
          <cell r="R140" t="str">
            <v>105432-P.S.R. RAPEL</v>
          </cell>
          <cell r="S140">
            <v>7</v>
          </cell>
          <cell r="T140">
            <v>2</v>
          </cell>
          <cell r="U140">
            <v>9</v>
          </cell>
        </row>
        <row r="141">
          <cell r="G141" t="str">
            <v>105318-CES. RURAL EL PALQUI</v>
          </cell>
          <cell r="H141">
            <v>200</v>
          </cell>
          <cell r="I141">
            <v>199</v>
          </cell>
          <cell r="J141">
            <v>399</v>
          </cell>
          <cell r="R141" t="str">
            <v>105435-P.S.R. TULAHUEN</v>
          </cell>
          <cell r="S141">
            <v>9</v>
          </cell>
          <cell r="T141">
            <v>12</v>
          </cell>
          <cell r="U141">
            <v>21</v>
          </cell>
        </row>
        <row r="142">
          <cell r="G142" t="str">
            <v>105425-P.S.R. CHILECITO</v>
          </cell>
          <cell r="H142">
            <v>16</v>
          </cell>
          <cell r="I142">
            <v>17</v>
          </cell>
          <cell r="J142">
            <v>33</v>
          </cell>
          <cell r="R142" t="str">
            <v>105436-P.S.R. EL MAITEN</v>
          </cell>
          <cell r="S142">
            <v>4</v>
          </cell>
          <cell r="T142">
            <v>3</v>
          </cell>
          <cell r="U142">
            <v>7</v>
          </cell>
        </row>
        <row r="143">
          <cell r="G143" t="str">
            <v>105427-P.S.R. HACIENDA VALDIVIA</v>
          </cell>
          <cell r="H143">
            <v>14</v>
          </cell>
          <cell r="I143">
            <v>23</v>
          </cell>
          <cell r="J143">
            <v>37</v>
          </cell>
          <cell r="R143" t="str">
            <v>105489-P.S.R. RAMADAS DE TULAHUEN</v>
          </cell>
          <cell r="S143">
            <v>3</v>
          </cell>
          <cell r="T143">
            <v>3</v>
          </cell>
          <cell r="U143">
            <v>6</v>
          </cell>
        </row>
        <row r="144">
          <cell r="G144" t="str">
            <v>105428-P.S.R. HUATULAME</v>
          </cell>
          <cell r="H144">
            <v>25</v>
          </cell>
          <cell r="I144">
            <v>28</v>
          </cell>
          <cell r="J144">
            <v>53</v>
          </cell>
          <cell r="R144" t="str">
            <v>04304-PUNITAQUI</v>
          </cell>
          <cell r="S144">
            <v>30</v>
          </cell>
          <cell r="T144">
            <v>40</v>
          </cell>
          <cell r="U144">
            <v>70</v>
          </cell>
        </row>
        <row r="145">
          <cell r="G145" t="str">
            <v>105430-P.S.R. MIALQUI</v>
          </cell>
          <cell r="H145">
            <v>17</v>
          </cell>
          <cell r="I145">
            <v>17</v>
          </cell>
          <cell r="J145">
            <v>34</v>
          </cell>
          <cell r="R145" t="str">
            <v>105308-CES. RURAL PUNITAQUI</v>
          </cell>
          <cell r="S145">
            <v>25</v>
          </cell>
          <cell r="T145">
            <v>38</v>
          </cell>
          <cell r="U145">
            <v>63</v>
          </cell>
        </row>
        <row r="146">
          <cell r="G146" t="str">
            <v>105431-P.S.R. PEDREGAL</v>
          </cell>
          <cell r="H146">
            <v>24</v>
          </cell>
          <cell r="I146">
            <v>25</v>
          </cell>
          <cell r="J146">
            <v>49</v>
          </cell>
          <cell r="R146" t="str">
            <v>105440-P.S.R. DIVISADERO</v>
          </cell>
          <cell r="S146">
            <v>3</v>
          </cell>
          <cell r="T146">
            <v>2</v>
          </cell>
          <cell r="U146">
            <v>5</v>
          </cell>
        </row>
        <row r="147">
          <cell r="G147" t="str">
            <v>105432-P.S.R. RAPEL</v>
          </cell>
          <cell r="H147">
            <v>18</v>
          </cell>
          <cell r="I147">
            <v>25</v>
          </cell>
          <cell r="J147">
            <v>43</v>
          </cell>
          <cell r="R147" t="str">
            <v xml:space="preserve">105508-P.S.R. EL PARRAL DE QUILES  </v>
          </cell>
          <cell r="S147">
            <v>2</v>
          </cell>
          <cell r="T147"/>
          <cell r="U147">
            <v>2</v>
          </cell>
        </row>
        <row r="148">
          <cell r="G148" t="str">
            <v>105435-P.S.R. TULAHUEN</v>
          </cell>
          <cell r="H148">
            <v>30</v>
          </cell>
          <cell r="I148">
            <v>28</v>
          </cell>
          <cell r="J148">
            <v>58</v>
          </cell>
          <cell r="R148" t="str">
            <v>04305-RIO HURTADO</v>
          </cell>
          <cell r="S148">
            <v>18</v>
          </cell>
          <cell r="T148">
            <v>25</v>
          </cell>
          <cell r="U148">
            <v>43</v>
          </cell>
        </row>
        <row r="149">
          <cell r="G149" t="str">
            <v>105436-P.S.R. EL MAITEN</v>
          </cell>
          <cell r="H149">
            <v>10</v>
          </cell>
          <cell r="I149">
            <v>8</v>
          </cell>
          <cell r="J149">
            <v>18</v>
          </cell>
          <cell r="R149" t="str">
            <v>105310-CES. RURAL PICHASCA</v>
          </cell>
          <cell r="S149">
            <v>7</v>
          </cell>
          <cell r="T149">
            <v>7</v>
          </cell>
          <cell r="U149">
            <v>14</v>
          </cell>
        </row>
        <row r="150">
          <cell r="G150" t="str">
            <v>105489-P.S.R. RAMADAS DE TULAHUEN</v>
          </cell>
          <cell r="H150">
            <v>2</v>
          </cell>
          <cell r="I150">
            <v>2</v>
          </cell>
          <cell r="J150">
            <v>4</v>
          </cell>
          <cell r="R150" t="str">
            <v>105409-P.S.R. EL CHAÑAR</v>
          </cell>
          <cell r="S150">
            <v>2</v>
          </cell>
          <cell r="T150">
            <v>3</v>
          </cell>
          <cell r="U150">
            <v>5</v>
          </cell>
        </row>
        <row r="151">
          <cell r="G151" t="str">
            <v>04304-PUNITAQUI</v>
          </cell>
          <cell r="H151">
            <v>173</v>
          </cell>
          <cell r="I151">
            <v>209</v>
          </cell>
          <cell r="J151">
            <v>382</v>
          </cell>
          <cell r="R151" t="str">
            <v>105410-P.S.R. HURTADO</v>
          </cell>
          <cell r="S151">
            <v>4</v>
          </cell>
          <cell r="T151">
            <v>3</v>
          </cell>
          <cell r="U151">
            <v>7</v>
          </cell>
        </row>
        <row r="152">
          <cell r="G152" t="str">
            <v>105308-CES. RURAL PUNITAQUI</v>
          </cell>
          <cell r="H152">
            <v>153</v>
          </cell>
          <cell r="I152">
            <v>189</v>
          </cell>
          <cell r="J152">
            <v>342</v>
          </cell>
          <cell r="R152" t="str">
            <v>105411-P.S.R. LAS BREAS</v>
          </cell>
          <cell r="S152">
            <v>2</v>
          </cell>
          <cell r="T152">
            <v>2</v>
          </cell>
          <cell r="U152">
            <v>4</v>
          </cell>
        </row>
        <row r="153">
          <cell r="G153" t="str">
            <v>105440-P.S.R. DIVISADERO</v>
          </cell>
          <cell r="H153">
            <v>4</v>
          </cell>
          <cell r="I153">
            <v>5</v>
          </cell>
          <cell r="J153">
            <v>9</v>
          </cell>
          <cell r="R153" t="str">
            <v>105413-P.S.R. SAMO ALTO</v>
          </cell>
          <cell r="S153"/>
          <cell r="T153">
            <v>5</v>
          </cell>
          <cell r="U153">
            <v>5</v>
          </cell>
        </row>
        <row r="154">
          <cell r="G154" t="str">
            <v>105442-P.S.R. SAN PEDRO DE QUILES</v>
          </cell>
          <cell r="H154">
            <v>2</v>
          </cell>
          <cell r="I154">
            <v>2</v>
          </cell>
          <cell r="J154">
            <v>4</v>
          </cell>
          <cell r="R154" t="str">
            <v>105414-P.S.R. SERON</v>
          </cell>
          <cell r="S154">
            <v>2</v>
          </cell>
          <cell r="T154">
            <v>4</v>
          </cell>
          <cell r="U154">
            <v>6</v>
          </cell>
        </row>
        <row r="155">
          <cell r="G155" t="str">
            <v xml:space="preserve">105508-P.S.R. EL PARRAL DE QUILES  </v>
          </cell>
          <cell r="H155">
            <v>14</v>
          </cell>
          <cell r="I155">
            <v>13</v>
          </cell>
          <cell r="J155">
            <v>27</v>
          </cell>
          <cell r="R155" t="str">
            <v>105503-P.S.R. TABAQUEROS</v>
          </cell>
          <cell r="S155">
            <v>1</v>
          </cell>
          <cell r="T155">
            <v>1</v>
          </cell>
          <cell r="U155">
            <v>2</v>
          </cell>
        </row>
        <row r="156">
          <cell r="G156" t="str">
            <v>04305-RIO HURTADO</v>
          </cell>
          <cell r="H156">
            <v>120</v>
          </cell>
          <cell r="I156">
            <v>122</v>
          </cell>
          <cell r="J156">
            <v>242</v>
          </cell>
          <cell r="R156" t="str">
            <v>Total general</v>
          </cell>
          <cell r="S156">
            <v>2791</v>
          </cell>
          <cell r="T156">
            <v>2976</v>
          </cell>
          <cell r="U156">
            <v>5767</v>
          </cell>
        </row>
        <row r="157">
          <cell r="G157" t="str">
            <v>105310-CES. RURAL PICHASCA</v>
          </cell>
          <cell r="H157">
            <v>48</v>
          </cell>
          <cell r="I157">
            <v>56</v>
          </cell>
          <cell r="J157">
            <v>104</v>
          </cell>
        </row>
        <row r="158">
          <cell r="G158" t="str">
            <v>105409-P.S.R. EL CHAÑAR</v>
          </cell>
          <cell r="H158">
            <v>6</v>
          </cell>
          <cell r="I158">
            <v>5</v>
          </cell>
          <cell r="J158">
            <v>11</v>
          </cell>
        </row>
        <row r="159">
          <cell r="G159" t="str">
            <v>105410-P.S.R. HURTADO</v>
          </cell>
          <cell r="H159">
            <v>9</v>
          </cell>
          <cell r="I159">
            <v>9</v>
          </cell>
          <cell r="J159">
            <v>18</v>
          </cell>
        </row>
        <row r="160">
          <cell r="G160" t="str">
            <v>105411-P.S.R. LAS BREAS</v>
          </cell>
          <cell r="H160">
            <v>5</v>
          </cell>
          <cell r="I160">
            <v>4</v>
          </cell>
          <cell r="J160">
            <v>9</v>
          </cell>
        </row>
        <row r="161">
          <cell r="G161" t="str">
            <v>105413-P.S.R. SAMO ALTO</v>
          </cell>
          <cell r="H161">
            <v>27</v>
          </cell>
          <cell r="I161">
            <v>22</v>
          </cell>
          <cell r="J161">
            <v>49</v>
          </cell>
        </row>
        <row r="162">
          <cell r="G162" t="str">
            <v>105414-P.S.R. SERON</v>
          </cell>
          <cell r="H162">
            <v>13</v>
          </cell>
          <cell r="I162">
            <v>15</v>
          </cell>
          <cell r="J162">
            <v>28</v>
          </cell>
        </row>
        <row r="163">
          <cell r="G163" t="str">
            <v>105503-P.S.R. TABAQUEROS</v>
          </cell>
          <cell r="H163">
            <v>12</v>
          </cell>
          <cell r="I163">
            <v>11</v>
          </cell>
          <cell r="J163">
            <v>23</v>
          </cell>
        </row>
        <row r="164">
          <cell r="G164" t="str">
            <v>Total general</v>
          </cell>
          <cell r="H164">
            <v>14197</v>
          </cell>
          <cell r="I164">
            <v>15832</v>
          </cell>
          <cell r="J164">
            <v>30029</v>
          </cell>
        </row>
      </sheetData>
      <sheetData sheetId="16"/>
      <sheetData sheetId="17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177</v>
          </cell>
          <cell r="I5">
            <v>172</v>
          </cell>
          <cell r="J5">
            <v>269</v>
          </cell>
          <cell r="K5">
            <v>164</v>
          </cell>
          <cell r="L5">
            <v>211</v>
          </cell>
          <cell r="M5">
            <v>201</v>
          </cell>
          <cell r="N5">
            <v>195</v>
          </cell>
          <cell r="O5">
            <v>197</v>
          </cell>
          <cell r="P5">
            <v>161</v>
          </cell>
          <cell r="Q5">
            <v>109</v>
          </cell>
          <cell r="R5">
            <v>18</v>
          </cell>
          <cell r="S5">
            <v>185</v>
          </cell>
          <cell r="T5">
            <v>2059</v>
          </cell>
        </row>
        <row r="6">
          <cell r="G6" t="str">
            <v>105300-CES. CARDENAL CARO</v>
          </cell>
          <cell r="H6">
            <v>27</v>
          </cell>
          <cell r="I6">
            <v>24</v>
          </cell>
          <cell r="J6">
            <v>38</v>
          </cell>
          <cell r="K6">
            <v>1</v>
          </cell>
          <cell r="L6">
            <v>0</v>
          </cell>
          <cell r="M6">
            <v>8</v>
          </cell>
          <cell r="N6">
            <v>33</v>
          </cell>
          <cell r="O6">
            <v>0</v>
          </cell>
          <cell r="P6">
            <v>36</v>
          </cell>
          <cell r="Q6">
            <v>0</v>
          </cell>
          <cell r="R6"/>
          <cell r="S6">
            <v>5</v>
          </cell>
          <cell r="T6">
            <v>172</v>
          </cell>
        </row>
        <row r="7">
          <cell r="G7" t="str">
            <v>105301-CES. LAS COMPAÑIAS</v>
          </cell>
          <cell r="H7"/>
          <cell r="I7">
            <v>25</v>
          </cell>
          <cell r="J7">
            <v>29</v>
          </cell>
          <cell r="K7">
            <v>33</v>
          </cell>
          <cell r="L7">
            <v>46</v>
          </cell>
          <cell r="M7">
            <v>38</v>
          </cell>
          <cell r="N7">
            <v>27</v>
          </cell>
          <cell r="O7">
            <v>30</v>
          </cell>
          <cell r="P7">
            <v>22</v>
          </cell>
          <cell r="Q7">
            <v>20</v>
          </cell>
          <cell r="R7"/>
          <cell r="S7">
            <v>27</v>
          </cell>
          <cell r="T7">
            <v>297</v>
          </cell>
        </row>
        <row r="8">
          <cell r="G8" t="str">
            <v>105302-CES. PEDRO AGUIRRE C.</v>
          </cell>
          <cell r="H8">
            <v>17</v>
          </cell>
          <cell r="I8">
            <v>41</v>
          </cell>
          <cell r="J8">
            <v>44</v>
          </cell>
          <cell r="K8">
            <v>34</v>
          </cell>
          <cell r="L8">
            <v>29</v>
          </cell>
          <cell r="M8">
            <v>46</v>
          </cell>
          <cell r="N8">
            <v>24</v>
          </cell>
          <cell r="O8">
            <v>36</v>
          </cell>
          <cell r="P8">
            <v>22</v>
          </cell>
          <cell r="Q8">
            <v>22</v>
          </cell>
          <cell r="R8">
            <v>5</v>
          </cell>
          <cell r="S8">
            <v>28</v>
          </cell>
          <cell r="T8">
            <v>348</v>
          </cell>
        </row>
        <row r="9">
          <cell r="G9" t="str">
            <v>105313-CES. SCHAFFHAUSER</v>
          </cell>
          <cell r="H9">
            <v>36</v>
          </cell>
          <cell r="I9">
            <v>10</v>
          </cell>
          <cell r="J9">
            <v>61</v>
          </cell>
          <cell r="K9">
            <v>15</v>
          </cell>
          <cell r="L9">
            <v>24</v>
          </cell>
          <cell r="M9">
            <v>35</v>
          </cell>
          <cell r="N9">
            <v>14</v>
          </cell>
          <cell r="O9">
            <v>23</v>
          </cell>
          <cell r="P9">
            <v>27</v>
          </cell>
          <cell r="Q9">
            <v>0</v>
          </cell>
          <cell r="R9">
            <v>0</v>
          </cell>
          <cell r="S9">
            <v>44</v>
          </cell>
          <cell r="T9">
            <v>289</v>
          </cell>
        </row>
        <row r="10">
          <cell r="G10" t="str">
            <v>105319-CES. CARDENAL R.S.H.</v>
          </cell>
          <cell r="H10">
            <v>30</v>
          </cell>
          <cell r="I10">
            <v>32</v>
          </cell>
          <cell r="J10">
            <v>34</v>
          </cell>
          <cell r="K10">
            <v>36</v>
          </cell>
          <cell r="L10">
            <v>26</v>
          </cell>
          <cell r="M10">
            <v>24</v>
          </cell>
          <cell r="N10">
            <v>15</v>
          </cell>
          <cell r="O10">
            <v>32</v>
          </cell>
          <cell r="P10">
            <v>16</v>
          </cell>
          <cell r="Q10">
            <v>23</v>
          </cell>
          <cell r="R10">
            <v>3</v>
          </cell>
          <cell r="S10">
            <v>28</v>
          </cell>
          <cell r="T10">
            <v>299</v>
          </cell>
        </row>
        <row r="11">
          <cell r="G11" t="str">
            <v>105325-CESFAM JUAN PABLO II</v>
          </cell>
          <cell r="H11">
            <v>35</v>
          </cell>
          <cell r="I11">
            <v>28</v>
          </cell>
          <cell r="J11">
            <v>34</v>
          </cell>
          <cell r="K11">
            <v>22</v>
          </cell>
          <cell r="L11">
            <v>39</v>
          </cell>
          <cell r="M11">
            <v>28</v>
          </cell>
          <cell r="N11">
            <v>56</v>
          </cell>
          <cell r="O11">
            <v>44</v>
          </cell>
          <cell r="P11">
            <v>20</v>
          </cell>
          <cell r="Q11">
            <v>23</v>
          </cell>
          <cell r="R11">
            <v>3</v>
          </cell>
          <cell r="S11">
            <v>31</v>
          </cell>
          <cell r="T11">
            <v>363</v>
          </cell>
        </row>
        <row r="12">
          <cell r="G12" t="str">
            <v xml:space="preserve">105400-P.S.R. ALGARROBITO            </v>
          </cell>
          <cell r="H12">
            <v>3</v>
          </cell>
          <cell r="I12"/>
          <cell r="J12">
            <v>3</v>
          </cell>
          <cell r="K12">
            <v>5</v>
          </cell>
          <cell r="L12">
            <v>8</v>
          </cell>
          <cell r="M12">
            <v>2</v>
          </cell>
          <cell r="N12">
            <v>2</v>
          </cell>
          <cell r="O12">
            <v>3</v>
          </cell>
          <cell r="P12">
            <v>1</v>
          </cell>
          <cell r="Q12">
            <v>7</v>
          </cell>
          <cell r="R12">
            <v>2</v>
          </cell>
          <cell r="S12">
            <v>3</v>
          </cell>
          <cell r="T12">
            <v>39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1</v>
          </cell>
          <cell r="L13"/>
          <cell r="M13">
            <v>1</v>
          </cell>
          <cell r="N13"/>
          <cell r="O13">
            <v>4</v>
          </cell>
          <cell r="P13">
            <v>1</v>
          </cell>
          <cell r="Q13">
            <v>0</v>
          </cell>
          <cell r="R13"/>
          <cell r="S13">
            <v>1</v>
          </cell>
          <cell r="T13">
            <v>10</v>
          </cell>
        </row>
        <row r="14">
          <cell r="G14" t="str">
            <v>105402-P.S.R. EL ROMERO</v>
          </cell>
          <cell r="H14"/>
          <cell r="I14"/>
          <cell r="J14">
            <v>3</v>
          </cell>
          <cell r="K14">
            <v>2</v>
          </cell>
          <cell r="L14">
            <v>1</v>
          </cell>
          <cell r="M14"/>
          <cell r="N14">
            <v>1</v>
          </cell>
          <cell r="O14">
            <v>3</v>
          </cell>
          <cell r="P14">
            <v>1</v>
          </cell>
          <cell r="Q14">
            <v>1</v>
          </cell>
          <cell r="R14"/>
          <cell r="S14">
            <v>1</v>
          </cell>
          <cell r="T14">
            <v>13</v>
          </cell>
        </row>
        <row r="15">
          <cell r="G15" t="str">
            <v>105499-P.S.R. LAMBERT</v>
          </cell>
          <cell r="H15">
            <v>0</v>
          </cell>
          <cell r="I15"/>
          <cell r="J15">
            <v>2</v>
          </cell>
          <cell r="K15">
            <v>2</v>
          </cell>
          <cell r="L15">
            <v>2</v>
          </cell>
          <cell r="M15"/>
          <cell r="N15">
            <v>2</v>
          </cell>
          <cell r="O15">
            <v>0</v>
          </cell>
          <cell r="P15">
            <v>0</v>
          </cell>
          <cell r="Q15"/>
          <cell r="R15">
            <v>0</v>
          </cell>
          <cell r="S15"/>
          <cell r="T15">
            <v>8</v>
          </cell>
        </row>
        <row r="16">
          <cell r="G16" t="str">
            <v>105700-CECOF VILLA EL INDIO</v>
          </cell>
          <cell r="H16">
            <v>3</v>
          </cell>
          <cell r="I16">
            <v>1</v>
          </cell>
          <cell r="J16">
            <v>5</v>
          </cell>
          <cell r="K16">
            <v>2</v>
          </cell>
          <cell r="L16">
            <v>10</v>
          </cell>
          <cell r="M16">
            <v>5</v>
          </cell>
          <cell r="N16"/>
          <cell r="O16">
            <v>2</v>
          </cell>
          <cell r="P16">
            <v>4</v>
          </cell>
          <cell r="Q16">
            <v>3</v>
          </cell>
          <cell r="R16"/>
          <cell r="S16">
            <v>2</v>
          </cell>
          <cell r="T16">
            <v>37</v>
          </cell>
        </row>
        <row r="17">
          <cell r="G17" t="str">
            <v>105701-CECOF VILLA ALEMANIA</v>
          </cell>
          <cell r="H17">
            <v>7</v>
          </cell>
          <cell r="I17">
            <v>5</v>
          </cell>
          <cell r="J17">
            <v>9</v>
          </cell>
          <cell r="K17">
            <v>5</v>
          </cell>
          <cell r="L17">
            <v>10</v>
          </cell>
          <cell r="M17">
            <v>7</v>
          </cell>
          <cell r="N17">
            <v>7</v>
          </cell>
          <cell r="O17">
            <v>7</v>
          </cell>
          <cell r="P17">
            <v>2</v>
          </cell>
          <cell r="Q17">
            <v>3</v>
          </cell>
          <cell r="R17"/>
          <cell r="S17">
            <v>1</v>
          </cell>
          <cell r="T17">
            <v>63</v>
          </cell>
        </row>
        <row r="18">
          <cell r="G18" t="str">
            <v>105702-CECOF VILLA LAMBERT</v>
          </cell>
          <cell r="H18">
            <v>6</v>
          </cell>
          <cell r="I18"/>
          <cell r="J18"/>
          <cell r="K18">
            <v>3</v>
          </cell>
          <cell r="L18">
            <v>5</v>
          </cell>
          <cell r="M18">
            <v>3</v>
          </cell>
          <cell r="N18">
            <v>9</v>
          </cell>
          <cell r="O18">
            <v>6</v>
          </cell>
          <cell r="P18"/>
          <cell r="Q18">
            <v>3</v>
          </cell>
          <cell r="R18">
            <v>3</v>
          </cell>
          <cell r="S18">
            <v>11</v>
          </cell>
          <cell r="T18">
            <v>49</v>
          </cell>
        </row>
        <row r="19">
          <cell r="G19" t="str">
            <v>200402-CECOF ARCOS DE PINAMAR</v>
          </cell>
          <cell r="H19">
            <v>11</v>
          </cell>
          <cell r="I19">
            <v>6</v>
          </cell>
          <cell r="J19">
            <v>7</v>
          </cell>
          <cell r="K19">
            <v>3</v>
          </cell>
          <cell r="L19">
            <v>11</v>
          </cell>
          <cell r="M19">
            <v>4</v>
          </cell>
          <cell r="N19">
            <v>5</v>
          </cell>
          <cell r="O19">
            <v>7</v>
          </cell>
          <cell r="P19">
            <v>9</v>
          </cell>
          <cell r="Q19">
            <v>4</v>
          </cell>
          <cell r="R19">
            <v>2</v>
          </cell>
          <cell r="S19">
            <v>3</v>
          </cell>
          <cell r="T19">
            <v>72</v>
          </cell>
        </row>
        <row r="20">
          <cell r="G20" t="str">
            <v>04102-COQUIMBO</v>
          </cell>
          <cell r="H20">
            <v>321</v>
          </cell>
          <cell r="I20">
            <v>321</v>
          </cell>
          <cell r="J20">
            <v>267</v>
          </cell>
          <cell r="K20">
            <v>267</v>
          </cell>
          <cell r="L20">
            <v>305</v>
          </cell>
          <cell r="M20">
            <v>302</v>
          </cell>
          <cell r="N20">
            <v>278</v>
          </cell>
          <cell r="O20">
            <v>288</v>
          </cell>
          <cell r="P20">
            <v>243</v>
          </cell>
          <cell r="Q20">
            <v>210</v>
          </cell>
          <cell r="R20">
            <v>1</v>
          </cell>
          <cell r="S20">
            <v>182</v>
          </cell>
          <cell r="T20">
            <v>2985</v>
          </cell>
        </row>
        <row r="21">
          <cell r="G21" t="str">
            <v>105303-CES. SAN JUAN</v>
          </cell>
          <cell r="H21">
            <v>16</v>
          </cell>
          <cell r="I21">
            <v>22</v>
          </cell>
          <cell r="J21">
            <v>19</v>
          </cell>
          <cell r="K21">
            <v>29</v>
          </cell>
          <cell r="L21">
            <v>42</v>
          </cell>
          <cell r="M21">
            <v>19</v>
          </cell>
          <cell r="N21">
            <v>41</v>
          </cell>
          <cell r="O21">
            <v>49</v>
          </cell>
          <cell r="P21">
            <v>24</v>
          </cell>
          <cell r="Q21">
            <v>42</v>
          </cell>
          <cell r="R21"/>
          <cell r="S21">
            <v>45</v>
          </cell>
          <cell r="T21">
            <v>348</v>
          </cell>
        </row>
        <row r="22">
          <cell r="G22" t="str">
            <v>105304-CES. SANTA CECILIA</v>
          </cell>
          <cell r="H22">
            <v>41</v>
          </cell>
          <cell r="I22">
            <v>53</v>
          </cell>
          <cell r="J22">
            <v>21</v>
          </cell>
          <cell r="K22">
            <v>56</v>
          </cell>
          <cell r="L22">
            <v>45</v>
          </cell>
          <cell r="M22">
            <v>40</v>
          </cell>
          <cell r="N22">
            <v>30</v>
          </cell>
          <cell r="O22">
            <v>21</v>
          </cell>
          <cell r="P22">
            <v>19</v>
          </cell>
          <cell r="Q22">
            <v>16</v>
          </cell>
          <cell r="R22"/>
          <cell r="S22">
            <v>6</v>
          </cell>
          <cell r="T22">
            <v>348</v>
          </cell>
        </row>
        <row r="23">
          <cell r="G23" t="str">
            <v>105305-CES. TIERRAS BLANCAS</v>
          </cell>
          <cell r="H23">
            <v>132</v>
          </cell>
          <cell r="I23">
            <v>126</v>
          </cell>
          <cell r="J23">
            <v>79</v>
          </cell>
          <cell r="K23">
            <v>71</v>
          </cell>
          <cell r="L23">
            <v>100</v>
          </cell>
          <cell r="M23">
            <v>96</v>
          </cell>
          <cell r="N23">
            <v>72</v>
          </cell>
          <cell r="O23">
            <v>85</v>
          </cell>
          <cell r="P23">
            <v>90</v>
          </cell>
          <cell r="Q23">
            <v>57</v>
          </cell>
          <cell r="R23"/>
          <cell r="S23">
            <v>59</v>
          </cell>
          <cell r="T23">
            <v>967</v>
          </cell>
        </row>
        <row r="24">
          <cell r="G24" t="str">
            <v>105321-CES. RURAL  TONGOY</v>
          </cell>
          <cell r="H24">
            <v>5</v>
          </cell>
          <cell r="I24">
            <v>7</v>
          </cell>
          <cell r="J24">
            <v>11</v>
          </cell>
          <cell r="K24">
            <v>14</v>
          </cell>
          <cell r="L24">
            <v>11</v>
          </cell>
          <cell r="M24">
            <v>13</v>
          </cell>
          <cell r="N24">
            <v>8</v>
          </cell>
          <cell r="O24">
            <v>3</v>
          </cell>
          <cell r="P24">
            <v>9</v>
          </cell>
          <cell r="Q24">
            <v>7</v>
          </cell>
          <cell r="R24"/>
          <cell r="S24">
            <v>2</v>
          </cell>
          <cell r="T24">
            <v>90</v>
          </cell>
        </row>
        <row r="25">
          <cell r="G25" t="str">
            <v>105323-CES. DR. SERGIO AGUILAR</v>
          </cell>
          <cell r="H25">
            <v>70</v>
          </cell>
          <cell r="I25">
            <v>60</v>
          </cell>
          <cell r="J25">
            <v>61</v>
          </cell>
          <cell r="K25">
            <v>45</v>
          </cell>
          <cell r="L25">
            <v>41</v>
          </cell>
          <cell r="M25">
            <v>36</v>
          </cell>
          <cell r="N25">
            <v>55</v>
          </cell>
          <cell r="O25">
            <v>49</v>
          </cell>
          <cell r="P25">
            <v>32</v>
          </cell>
          <cell r="Q25">
            <v>23</v>
          </cell>
          <cell r="R25"/>
          <cell r="S25">
            <v>5</v>
          </cell>
          <cell r="T25">
            <v>477</v>
          </cell>
        </row>
        <row r="26">
          <cell r="G26" t="str">
            <v>105405-P.S.R. GUANAQUEROS</v>
          </cell>
          <cell r="H26">
            <v>2</v>
          </cell>
          <cell r="I26"/>
          <cell r="J26">
            <v>6</v>
          </cell>
          <cell r="K26">
            <v>1</v>
          </cell>
          <cell r="L26">
            <v>1</v>
          </cell>
          <cell r="M26">
            <v>5</v>
          </cell>
          <cell r="N26">
            <v>3</v>
          </cell>
          <cell r="O26">
            <v>6</v>
          </cell>
          <cell r="P26">
            <v>7</v>
          </cell>
          <cell r="Q26">
            <v>0</v>
          </cell>
          <cell r="R26"/>
          <cell r="S26">
            <v>2</v>
          </cell>
          <cell r="T26">
            <v>33</v>
          </cell>
        </row>
        <row r="27">
          <cell r="G27" t="str">
            <v>105705-CECOF EL ALBA</v>
          </cell>
          <cell r="H27">
            <v>6</v>
          </cell>
          <cell r="I27">
            <v>6</v>
          </cell>
          <cell r="J27">
            <v>13</v>
          </cell>
          <cell r="K27">
            <v>4</v>
          </cell>
          <cell r="L27">
            <v>9</v>
          </cell>
          <cell r="M27">
            <v>4</v>
          </cell>
          <cell r="N27">
            <v>9</v>
          </cell>
          <cell r="O27">
            <v>25</v>
          </cell>
          <cell r="P27">
            <v>7</v>
          </cell>
          <cell r="Q27">
            <v>2</v>
          </cell>
          <cell r="R27"/>
          <cell r="S27">
            <v>12</v>
          </cell>
          <cell r="T27">
            <v>97</v>
          </cell>
        </row>
        <row r="28">
          <cell r="G28" t="str">
            <v>200273-CECOF PUNTA MIRA</v>
          </cell>
          <cell r="H28">
            <v>13</v>
          </cell>
          <cell r="I28">
            <v>4</v>
          </cell>
          <cell r="J28">
            <v>17</v>
          </cell>
          <cell r="K28">
            <v>12</v>
          </cell>
          <cell r="L28">
            <v>10</v>
          </cell>
          <cell r="M28">
            <v>22</v>
          </cell>
          <cell r="N28">
            <v>14</v>
          </cell>
          <cell r="O28">
            <v>7</v>
          </cell>
          <cell r="P28">
            <v>13</v>
          </cell>
          <cell r="Q28">
            <v>9</v>
          </cell>
          <cell r="R28"/>
          <cell r="S28">
            <v>27</v>
          </cell>
          <cell r="T28">
            <v>148</v>
          </cell>
        </row>
        <row r="29">
          <cell r="G29" t="str">
            <v>200494-CESFAM EL SAUCE</v>
          </cell>
          <cell r="H29">
            <v>16</v>
          </cell>
          <cell r="I29">
            <v>25</v>
          </cell>
          <cell r="J29">
            <v>25</v>
          </cell>
          <cell r="K29">
            <v>21</v>
          </cell>
          <cell r="L29">
            <v>31</v>
          </cell>
          <cell r="M29">
            <v>50</v>
          </cell>
          <cell r="N29">
            <v>34</v>
          </cell>
          <cell r="O29">
            <v>35</v>
          </cell>
          <cell r="P29">
            <v>35</v>
          </cell>
          <cell r="Q29">
            <v>42</v>
          </cell>
          <cell r="R29">
            <v>1</v>
          </cell>
          <cell r="S29">
            <v>18</v>
          </cell>
          <cell r="T29">
            <v>333</v>
          </cell>
        </row>
        <row r="30">
          <cell r="G30" t="str">
            <v>200499-CESFAM PAN DE AZÚCAR</v>
          </cell>
          <cell r="H30">
            <v>20</v>
          </cell>
          <cell r="I30">
            <v>18</v>
          </cell>
          <cell r="J30">
            <v>15</v>
          </cell>
          <cell r="K30">
            <v>14</v>
          </cell>
          <cell r="L30">
            <v>15</v>
          </cell>
          <cell r="M30">
            <v>17</v>
          </cell>
          <cell r="N30">
            <v>12</v>
          </cell>
          <cell r="O30">
            <v>8</v>
          </cell>
          <cell r="P30">
            <v>7</v>
          </cell>
          <cell r="Q30">
            <v>12</v>
          </cell>
          <cell r="R30"/>
          <cell r="S30">
            <v>1</v>
          </cell>
          <cell r="T30">
            <v>139</v>
          </cell>
        </row>
        <row r="31">
          <cell r="G31" t="str">
            <v>200607-CESFAM LILA CORTES</v>
          </cell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>
            <v>5</v>
          </cell>
          <cell r="T31">
            <v>5</v>
          </cell>
        </row>
        <row r="32">
          <cell r="G32" t="str">
            <v>04103-ANDACOLLO</v>
          </cell>
          <cell r="H32">
            <v>15</v>
          </cell>
          <cell r="I32">
            <v>18</v>
          </cell>
          <cell r="J32">
            <v>13</v>
          </cell>
          <cell r="K32">
            <v>19</v>
          </cell>
          <cell r="L32">
            <v>7</v>
          </cell>
          <cell r="M32">
            <v>7</v>
          </cell>
          <cell r="N32">
            <v>9</v>
          </cell>
          <cell r="O32">
            <v>16</v>
          </cell>
          <cell r="P32">
            <v>12</v>
          </cell>
          <cell r="Q32">
            <v>14</v>
          </cell>
          <cell r="R32">
            <v>25</v>
          </cell>
          <cell r="S32">
            <v>25</v>
          </cell>
          <cell r="T32">
            <v>180</v>
          </cell>
        </row>
        <row r="33">
          <cell r="G33" t="str">
            <v>105106-HOSPITAL ANDACOLLO</v>
          </cell>
          <cell r="H33">
            <v>15</v>
          </cell>
          <cell r="I33">
            <v>18</v>
          </cell>
          <cell r="J33">
            <v>13</v>
          </cell>
          <cell r="K33">
            <v>19</v>
          </cell>
          <cell r="L33">
            <v>7</v>
          </cell>
          <cell r="M33">
            <v>7</v>
          </cell>
          <cell r="N33">
            <v>9</v>
          </cell>
          <cell r="O33">
            <v>16</v>
          </cell>
          <cell r="P33">
            <v>12</v>
          </cell>
          <cell r="Q33">
            <v>14</v>
          </cell>
          <cell r="R33">
            <v>25</v>
          </cell>
          <cell r="S33">
            <v>25</v>
          </cell>
          <cell r="T33">
            <v>180</v>
          </cell>
        </row>
        <row r="34">
          <cell r="G34" t="str">
            <v>04104-LA HIGUERA</v>
          </cell>
          <cell r="H34">
            <v>3</v>
          </cell>
          <cell r="I34">
            <v>2</v>
          </cell>
          <cell r="J34">
            <v>10</v>
          </cell>
          <cell r="K34">
            <v>8</v>
          </cell>
          <cell r="L34">
            <v>2</v>
          </cell>
          <cell r="M34">
            <v>8</v>
          </cell>
          <cell r="N34">
            <v>5</v>
          </cell>
          <cell r="O34">
            <v>4</v>
          </cell>
          <cell r="P34">
            <v>5</v>
          </cell>
          <cell r="Q34">
            <v>4</v>
          </cell>
          <cell r="R34">
            <v>0</v>
          </cell>
          <cell r="S34">
            <v>2</v>
          </cell>
          <cell r="T34">
            <v>53</v>
          </cell>
        </row>
        <row r="35">
          <cell r="G35" t="str">
            <v>105314-CES. LA HIGUERA</v>
          </cell>
          <cell r="H35">
            <v>3</v>
          </cell>
          <cell r="I35">
            <v>2</v>
          </cell>
          <cell r="J35">
            <v>3</v>
          </cell>
          <cell r="K35">
            <v>0</v>
          </cell>
          <cell r="L35">
            <v>1</v>
          </cell>
          <cell r="M35">
            <v>1</v>
          </cell>
          <cell r="N35">
            <v>1</v>
          </cell>
          <cell r="O35">
            <v>2</v>
          </cell>
          <cell r="P35">
            <v>1</v>
          </cell>
          <cell r="Q35">
            <v>2</v>
          </cell>
          <cell r="R35"/>
          <cell r="S35">
            <v>0</v>
          </cell>
          <cell r="T35">
            <v>16</v>
          </cell>
        </row>
        <row r="36">
          <cell r="G36" t="str">
            <v xml:space="preserve">105500-P.S.R. CALETA HORNOS        </v>
          </cell>
          <cell r="H36"/>
          <cell r="I36"/>
          <cell r="J36">
            <v>2</v>
          </cell>
          <cell r="K36">
            <v>1</v>
          </cell>
          <cell r="L36">
            <v>1</v>
          </cell>
          <cell r="M36">
            <v>7</v>
          </cell>
          <cell r="N36">
            <v>4</v>
          </cell>
          <cell r="O36">
            <v>0</v>
          </cell>
          <cell r="P36">
            <v>3</v>
          </cell>
          <cell r="Q36">
            <v>0</v>
          </cell>
          <cell r="R36">
            <v>0</v>
          </cell>
          <cell r="S36">
            <v>2</v>
          </cell>
          <cell r="T36">
            <v>20</v>
          </cell>
        </row>
        <row r="37">
          <cell r="G37" t="str">
            <v>105505-P.S.R. LOS CHOROS</v>
          </cell>
          <cell r="H37"/>
          <cell r="I37"/>
          <cell r="J37">
            <v>3</v>
          </cell>
          <cell r="K37">
            <v>4</v>
          </cell>
          <cell r="L37">
            <v>0</v>
          </cell>
          <cell r="M37">
            <v>0</v>
          </cell>
          <cell r="N37"/>
          <cell r="O37">
            <v>1</v>
          </cell>
          <cell r="P37">
            <v>1</v>
          </cell>
          <cell r="Q37">
            <v>1</v>
          </cell>
          <cell r="R37"/>
          <cell r="S37"/>
          <cell r="T37">
            <v>10</v>
          </cell>
        </row>
        <row r="38">
          <cell r="G38" t="str">
            <v>105506-P.S.R. EL TRAPICHE</v>
          </cell>
          <cell r="H38"/>
          <cell r="I38"/>
          <cell r="J38">
            <v>2</v>
          </cell>
          <cell r="K38">
            <v>3</v>
          </cell>
          <cell r="L38">
            <v>0</v>
          </cell>
          <cell r="M38">
            <v>0</v>
          </cell>
          <cell r="N38"/>
          <cell r="O38">
            <v>1</v>
          </cell>
          <cell r="P38">
            <v>0</v>
          </cell>
          <cell r="Q38">
            <v>1</v>
          </cell>
          <cell r="R38"/>
          <cell r="S38"/>
          <cell r="T38">
            <v>7</v>
          </cell>
        </row>
        <row r="39">
          <cell r="G39" t="str">
            <v>04105-PAIHUANO</v>
          </cell>
          <cell r="H39">
            <v>9</v>
          </cell>
          <cell r="I39">
            <v>11</v>
          </cell>
          <cell r="J39">
            <v>3</v>
          </cell>
          <cell r="K39">
            <v>6</v>
          </cell>
          <cell r="L39">
            <v>3</v>
          </cell>
          <cell r="M39">
            <v>11</v>
          </cell>
          <cell r="N39">
            <v>8</v>
          </cell>
          <cell r="O39">
            <v>6</v>
          </cell>
          <cell r="P39">
            <v>8</v>
          </cell>
          <cell r="Q39">
            <v>10</v>
          </cell>
          <cell r="R39"/>
          <cell r="S39">
            <v>8</v>
          </cell>
          <cell r="T39">
            <v>83</v>
          </cell>
        </row>
        <row r="40">
          <cell r="G40" t="str">
            <v>105306-CES. PAIHUANO</v>
          </cell>
          <cell r="H40">
            <v>6</v>
          </cell>
          <cell r="I40">
            <v>8</v>
          </cell>
          <cell r="J40">
            <v>2</v>
          </cell>
          <cell r="K40">
            <v>5</v>
          </cell>
          <cell r="L40">
            <v>3</v>
          </cell>
          <cell r="M40">
            <v>9</v>
          </cell>
          <cell r="N40">
            <v>8</v>
          </cell>
          <cell r="O40">
            <v>5</v>
          </cell>
          <cell r="P40">
            <v>4</v>
          </cell>
          <cell r="Q40">
            <v>8</v>
          </cell>
          <cell r="R40"/>
          <cell r="S40">
            <v>5</v>
          </cell>
          <cell r="T40">
            <v>63</v>
          </cell>
        </row>
        <row r="41">
          <cell r="G41" t="str">
            <v>105475-P.S.R. HORCON</v>
          </cell>
          <cell r="H41">
            <v>1</v>
          </cell>
          <cell r="I41">
            <v>1</v>
          </cell>
          <cell r="J41">
            <v>0</v>
          </cell>
          <cell r="K41">
            <v>1</v>
          </cell>
          <cell r="L41">
            <v>0</v>
          </cell>
          <cell r="M41">
            <v>1</v>
          </cell>
          <cell r="N41"/>
          <cell r="O41">
            <v>0</v>
          </cell>
          <cell r="P41">
            <v>2</v>
          </cell>
          <cell r="Q41">
            <v>0</v>
          </cell>
          <cell r="R41"/>
          <cell r="S41">
            <v>2</v>
          </cell>
          <cell r="T41">
            <v>8</v>
          </cell>
        </row>
        <row r="42">
          <cell r="G42" t="str">
            <v>105476-P.S.R. MONTE GRANDE</v>
          </cell>
          <cell r="H42">
            <v>1</v>
          </cell>
          <cell r="I42">
            <v>2</v>
          </cell>
          <cell r="J42">
            <v>0</v>
          </cell>
          <cell r="K42">
            <v>0</v>
          </cell>
          <cell r="L42"/>
          <cell r="M42">
            <v>1</v>
          </cell>
          <cell r="N42"/>
          <cell r="O42">
            <v>1</v>
          </cell>
          <cell r="P42">
            <v>2</v>
          </cell>
          <cell r="Q42">
            <v>1</v>
          </cell>
          <cell r="R42"/>
          <cell r="S42"/>
          <cell r="T42">
            <v>8</v>
          </cell>
        </row>
        <row r="43">
          <cell r="G43" t="str">
            <v>105477-P.S.R. PISCO ELQUI</v>
          </cell>
          <cell r="H43">
            <v>1</v>
          </cell>
          <cell r="I43">
            <v>0</v>
          </cell>
          <cell r="J43">
            <v>1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/>
          <cell r="S43">
            <v>1</v>
          </cell>
          <cell r="T43">
            <v>4</v>
          </cell>
        </row>
        <row r="44">
          <cell r="G44" t="str">
            <v>04106-VICUÑA</v>
          </cell>
          <cell r="H44">
            <v>16</v>
          </cell>
          <cell r="I44">
            <v>29</v>
          </cell>
          <cell r="J44">
            <v>10</v>
          </cell>
          <cell r="K44">
            <v>25</v>
          </cell>
          <cell r="L44">
            <v>27</v>
          </cell>
          <cell r="M44">
            <v>34</v>
          </cell>
          <cell r="N44">
            <v>22</v>
          </cell>
          <cell r="O44">
            <v>34</v>
          </cell>
          <cell r="P44">
            <v>17</v>
          </cell>
          <cell r="Q44">
            <v>21</v>
          </cell>
          <cell r="R44">
            <v>18</v>
          </cell>
          <cell r="S44">
            <v>44</v>
          </cell>
          <cell r="T44">
            <v>297</v>
          </cell>
        </row>
        <row r="45">
          <cell r="G45" t="str">
            <v>105107-HOSPITAL VICUÑA</v>
          </cell>
          <cell r="H45">
            <v>10</v>
          </cell>
          <cell r="I45">
            <v>12</v>
          </cell>
          <cell r="J45">
            <v>7</v>
          </cell>
          <cell r="K45">
            <v>16</v>
          </cell>
          <cell r="L45">
            <v>18</v>
          </cell>
          <cell r="M45">
            <v>25</v>
          </cell>
          <cell r="N45">
            <v>5</v>
          </cell>
          <cell r="O45">
            <v>24</v>
          </cell>
          <cell r="P45">
            <v>14</v>
          </cell>
          <cell r="Q45">
            <v>13</v>
          </cell>
          <cell r="R45">
            <v>18</v>
          </cell>
          <cell r="S45">
            <v>9</v>
          </cell>
          <cell r="T45">
            <v>171</v>
          </cell>
        </row>
        <row r="46">
          <cell r="G46" t="str">
            <v>105467-P.S.R. DIAGUITAS</v>
          </cell>
          <cell r="H46">
            <v>1</v>
          </cell>
          <cell r="I46">
            <v>1</v>
          </cell>
          <cell r="J46"/>
          <cell r="K46">
            <v>3</v>
          </cell>
          <cell r="L46"/>
          <cell r="M46"/>
          <cell r="N46">
            <v>2</v>
          </cell>
          <cell r="O46">
            <v>2</v>
          </cell>
          <cell r="P46"/>
          <cell r="Q46"/>
          <cell r="R46"/>
          <cell r="S46">
            <v>0</v>
          </cell>
          <cell r="T46">
            <v>9</v>
          </cell>
        </row>
        <row r="47">
          <cell r="G47" t="str">
            <v>105469-P.S.R. EL TAMBO</v>
          </cell>
          <cell r="H47">
            <v>4</v>
          </cell>
          <cell r="I47">
            <v>1</v>
          </cell>
          <cell r="J47">
            <v>3</v>
          </cell>
          <cell r="K47">
            <v>2</v>
          </cell>
          <cell r="L47">
            <v>3</v>
          </cell>
          <cell r="M47">
            <v>2</v>
          </cell>
          <cell r="N47">
            <v>0</v>
          </cell>
          <cell r="O47">
            <v>0</v>
          </cell>
          <cell r="P47"/>
          <cell r="Q47">
            <v>0</v>
          </cell>
          <cell r="R47">
            <v>0</v>
          </cell>
          <cell r="S47">
            <v>1</v>
          </cell>
          <cell r="T47">
            <v>16</v>
          </cell>
        </row>
        <row r="48">
          <cell r="G48" t="str">
            <v>105473-P.S.R. TALCUNA</v>
          </cell>
          <cell r="H48"/>
          <cell r="I48">
            <v>6</v>
          </cell>
          <cell r="J48">
            <v>0</v>
          </cell>
          <cell r="K48">
            <v>0</v>
          </cell>
          <cell r="L48">
            <v>1</v>
          </cell>
          <cell r="M48"/>
          <cell r="N48">
            <v>4</v>
          </cell>
          <cell r="O48">
            <v>2</v>
          </cell>
          <cell r="P48">
            <v>0</v>
          </cell>
          <cell r="Q48">
            <v>3</v>
          </cell>
          <cell r="R48"/>
          <cell r="S48">
            <v>8</v>
          </cell>
          <cell r="T48">
            <v>24</v>
          </cell>
        </row>
        <row r="49">
          <cell r="G49" t="str">
            <v>200538-CESFAM SAN ISIDRO CALINGASTA</v>
          </cell>
          <cell r="H49">
            <v>1</v>
          </cell>
          <cell r="I49">
            <v>9</v>
          </cell>
          <cell r="J49"/>
          <cell r="K49">
            <v>4</v>
          </cell>
          <cell r="L49">
            <v>5</v>
          </cell>
          <cell r="M49">
            <v>7</v>
          </cell>
          <cell r="N49">
            <v>11</v>
          </cell>
          <cell r="O49">
            <v>6</v>
          </cell>
          <cell r="P49">
            <v>3</v>
          </cell>
          <cell r="Q49">
            <v>5</v>
          </cell>
          <cell r="R49"/>
          <cell r="S49">
            <v>26</v>
          </cell>
          <cell r="T49">
            <v>77</v>
          </cell>
        </row>
        <row r="50">
          <cell r="G50" t="str">
            <v>04201-ILLAPEL</v>
          </cell>
          <cell r="H50">
            <v>30</v>
          </cell>
          <cell r="I50">
            <v>27</v>
          </cell>
          <cell r="J50">
            <v>29</v>
          </cell>
          <cell r="K50">
            <v>44</v>
          </cell>
          <cell r="L50">
            <v>36</v>
          </cell>
          <cell r="M50">
            <v>48</v>
          </cell>
          <cell r="N50">
            <v>113</v>
          </cell>
          <cell r="O50">
            <v>56</v>
          </cell>
          <cell r="P50">
            <v>61</v>
          </cell>
          <cell r="Q50">
            <v>58</v>
          </cell>
          <cell r="R50">
            <v>39</v>
          </cell>
          <cell r="S50">
            <v>75</v>
          </cell>
          <cell r="T50">
            <v>616</v>
          </cell>
        </row>
        <row r="51">
          <cell r="G51" t="str">
            <v>105326-CESFAM SAN RAFAEL</v>
          </cell>
          <cell r="H51">
            <v>6</v>
          </cell>
          <cell r="I51">
            <v>3</v>
          </cell>
          <cell r="J51">
            <v>5</v>
          </cell>
          <cell r="K51">
            <v>12</v>
          </cell>
          <cell r="L51">
            <v>10</v>
          </cell>
          <cell r="M51">
            <v>9</v>
          </cell>
          <cell r="N51">
            <v>14</v>
          </cell>
          <cell r="O51">
            <v>16</v>
          </cell>
          <cell r="P51">
            <v>13</v>
          </cell>
          <cell r="Q51">
            <v>6</v>
          </cell>
          <cell r="R51">
            <v>8</v>
          </cell>
          <cell r="S51">
            <v>22</v>
          </cell>
          <cell r="T51">
            <v>124</v>
          </cell>
        </row>
        <row r="52">
          <cell r="G52" t="str">
            <v xml:space="preserve">105443-P.S.R. CARCAMO                   </v>
          </cell>
          <cell r="H52">
            <v>1</v>
          </cell>
          <cell r="I52"/>
          <cell r="J52"/>
          <cell r="K52">
            <v>0</v>
          </cell>
          <cell r="L52"/>
          <cell r="M52">
            <v>0</v>
          </cell>
          <cell r="N52"/>
          <cell r="O52"/>
          <cell r="P52">
            <v>1</v>
          </cell>
          <cell r="Q52"/>
          <cell r="R52">
            <v>1</v>
          </cell>
          <cell r="S52"/>
          <cell r="T52">
            <v>3</v>
          </cell>
        </row>
        <row r="53">
          <cell r="G53" t="str">
            <v>105444-P.S.R. HUINTIL</v>
          </cell>
          <cell r="H53"/>
          <cell r="I53"/>
          <cell r="J53">
            <v>0</v>
          </cell>
          <cell r="K53"/>
          <cell r="L53"/>
          <cell r="M53">
            <v>0</v>
          </cell>
          <cell r="N53"/>
          <cell r="O53"/>
          <cell r="P53">
            <v>0</v>
          </cell>
          <cell r="Q53"/>
          <cell r="R53"/>
          <cell r="S53">
            <v>3</v>
          </cell>
          <cell r="T53">
            <v>3</v>
          </cell>
        </row>
        <row r="54">
          <cell r="G54" t="str">
            <v>105445-P.S.R. LIMAHUIDA</v>
          </cell>
          <cell r="H54"/>
          <cell r="I54"/>
          <cell r="J54">
            <v>0</v>
          </cell>
          <cell r="K54">
            <v>2</v>
          </cell>
          <cell r="L54">
            <v>0</v>
          </cell>
          <cell r="M54">
            <v>1</v>
          </cell>
          <cell r="N54">
            <v>0</v>
          </cell>
          <cell r="O54"/>
          <cell r="P54"/>
          <cell r="Q54">
            <v>1</v>
          </cell>
          <cell r="R54">
            <v>1</v>
          </cell>
          <cell r="S54">
            <v>0</v>
          </cell>
          <cell r="T54">
            <v>5</v>
          </cell>
        </row>
        <row r="55">
          <cell r="G55" t="str">
            <v>105446-P.S.R. MATANCILLA</v>
          </cell>
          <cell r="H55"/>
          <cell r="I55"/>
          <cell r="J55"/>
          <cell r="K55"/>
          <cell r="L55">
            <v>0</v>
          </cell>
          <cell r="M55"/>
          <cell r="N55"/>
          <cell r="O55"/>
          <cell r="P55"/>
          <cell r="Q55"/>
          <cell r="R55"/>
          <cell r="S55"/>
          <cell r="T55">
            <v>0</v>
          </cell>
        </row>
        <row r="56">
          <cell r="G56" t="str">
            <v>105447-P.S.R. PERALILLO</v>
          </cell>
          <cell r="H56"/>
          <cell r="I56"/>
          <cell r="J56">
            <v>0</v>
          </cell>
          <cell r="K56"/>
          <cell r="L56">
            <v>2</v>
          </cell>
          <cell r="M56"/>
          <cell r="N56">
            <v>9</v>
          </cell>
          <cell r="O56">
            <v>1</v>
          </cell>
          <cell r="P56">
            <v>1</v>
          </cell>
          <cell r="Q56">
            <v>1</v>
          </cell>
          <cell r="R56"/>
          <cell r="S56"/>
          <cell r="T56">
            <v>14</v>
          </cell>
        </row>
        <row r="57">
          <cell r="G57" t="str">
            <v>105448-P.S.R. SANTA VIRGINIA</v>
          </cell>
          <cell r="H57"/>
          <cell r="I57"/>
          <cell r="J57">
            <v>1</v>
          </cell>
          <cell r="K57">
            <v>0</v>
          </cell>
          <cell r="L57"/>
          <cell r="M57">
            <v>2</v>
          </cell>
          <cell r="N57"/>
          <cell r="O57"/>
          <cell r="P57">
            <v>2</v>
          </cell>
          <cell r="Q57"/>
          <cell r="R57"/>
          <cell r="S57">
            <v>1</v>
          </cell>
          <cell r="T57">
            <v>6</v>
          </cell>
        </row>
        <row r="58">
          <cell r="G58" t="str">
            <v>105449-P.S.R. TUNGA NORTE</v>
          </cell>
          <cell r="H58"/>
          <cell r="I58"/>
          <cell r="J58"/>
          <cell r="K58"/>
          <cell r="L58"/>
          <cell r="M58">
            <v>0</v>
          </cell>
          <cell r="N58"/>
          <cell r="O58"/>
          <cell r="P58"/>
          <cell r="Q58"/>
          <cell r="R58"/>
          <cell r="S58"/>
          <cell r="T58">
            <v>0</v>
          </cell>
        </row>
        <row r="59">
          <cell r="G59" t="str">
            <v>105485-P.S.R. PLAN DE HORNOS</v>
          </cell>
          <cell r="H59"/>
          <cell r="I59"/>
          <cell r="J59">
            <v>1</v>
          </cell>
          <cell r="K59">
            <v>3</v>
          </cell>
          <cell r="L59">
            <v>0</v>
          </cell>
          <cell r="M59">
            <v>1</v>
          </cell>
          <cell r="N59">
            <v>1</v>
          </cell>
          <cell r="O59"/>
          <cell r="P59"/>
          <cell r="Q59"/>
          <cell r="R59"/>
          <cell r="S59">
            <v>7</v>
          </cell>
          <cell r="T59">
            <v>13</v>
          </cell>
        </row>
        <row r="60">
          <cell r="G60" t="str">
            <v>105486-P.S.R. TUNGA SUR</v>
          </cell>
          <cell r="H60"/>
          <cell r="I60"/>
          <cell r="J60"/>
          <cell r="K60"/>
          <cell r="L60">
            <v>0</v>
          </cell>
          <cell r="M60"/>
          <cell r="N60"/>
          <cell r="O60">
            <v>2</v>
          </cell>
          <cell r="P60"/>
          <cell r="Q60"/>
          <cell r="R60"/>
          <cell r="S60"/>
          <cell r="T60">
            <v>2</v>
          </cell>
        </row>
        <row r="61">
          <cell r="G61" t="str">
            <v>105487-P.S.R. CAÑAS UNO</v>
          </cell>
          <cell r="H61">
            <v>0</v>
          </cell>
          <cell r="I61">
            <v>3</v>
          </cell>
          <cell r="J61">
            <v>1</v>
          </cell>
          <cell r="K61">
            <v>4</v>
          </cell>
          <cell r="L61">
            <v>1</v>
          </cell>
          <cell r="M61">
            <v>2</v>
          </cell>
          <cell r="N61">
            <v>1</v>
          </cell>
          <cell r="O61">
            <v>0</v>
          </cell>
          <cell r="P61">
            <v>4</v>
          </cell>
          <cell r="Q61">
            <v>2</v>
          </cell>
          <cell r="R61">
            <v>3</v>
          </cell>
          <cell r="S61"/>
          <cell r="T61">
            <v>21</v>
          </cell>
        </row>
        <row r="62">
          <cell r="G62" t="str">
            <v>105496-P.S.R. PINTACURA SUR</v>
          </cell>
          <cell r="H62">
            <v>0</v>
          </cell>
          <cell r="I62"/>
          <cell r="J62"/>
          <cell r="K62">
            <v>0</v>
          </cell>
          <cell r="L62">
            <v>0</v>
          </cell>
          <cell r="M62"/>
          <cell r="N62">
            <v>2</v>
          </cell>
          <cell r="O62"/>
          <cell r="P62"/>
          <cell r="Q62"/>
          <cell r="R62"/>
          <cell r="S62"/>
          <cell r="T62">
            <v>2</v>
          </cell>
        </row>
        <row r="63">
          <cell r="G63" t="str">
            <v>105504-P.S.R. SOCAVON</v>
          </cell>
          <cell r="H63"/>
          <cell r="I63"/>
          <cell r="J63">
            <v>0</v>
          </cell>
          <cell r="K63"/>
          <cell r="L63"/>
          <cell r="M63">
            <v>0</v>
          </cell>
          <cell r="N63"/>
          <cell r="O63"/>
          <cell r="P63"/>
          <cell r="Q63"/>
          <cell r="R63">
            <v>1</v>
          </cell>
          <cell r="S63"/>
          <cell r="T63">
            <v>1</v>
          </cell>
        </row>
        <row r="64">
          <cell r="G64" t="str">
            <v>200366-CESFAM URBANO II</v>
          </cell>
          <cell r="H64">
            <v>23</v>
          </cell>
          <cell r="I64">
            <v>21</v>
          </cell>
          <cell r="J64">
            <v>21</v>
          </cell>
          <cell r="K64">
            <v>23</v>
          </cell>
          <cell r="L64">
            <v>23</v>
          </cell>
          <cell r="M64">
            <v>33</v>
          </cell>
          <cell r="N64">
            <v>86</v>
          </cell>
          <cell r="O64">
            <v>37</v>
          </cell>
          <cell r="P64">
            <v>40</v>
          </cell>
          <cell r="Q64">
            <v>48</v>
          </cell>
          <cell r="R64">
            <v>25</v>
          </cell>
          <cell r="S64">
            <v>42</v>
          </cell>
          <cell r="T64">
            <v>422</v>
          </cell>
        </row>
        <row r="65">
          <cell r="G65" t="str">
            <v>04202-CANELA</v>
          </cell>
          <cell r="H65">
            <v>5</v>
          </cell>
          <cell r="I65">
            <v>5</v>
          </cell>
          <cell r="J65">
            <v>6</v>
          </cell>
          <cell r="K65">
            <v>6</v>
          </cell>
          <cell r="L65">
            <v>23</v>
          </cell>
          <cell r="M65">
            <v>7</v>
          </cell>
          <cell r="N65">
            <v>10</v>
          </cell>
          <cell r="O65">
            <v>3</v>
          </cell>
          <cell r="P65">
            <v>0</v>
          </cell>
          <cell r="Q65">
            <v>7</v>
          </cell>
          <cell r="R65">
            <v>2</v>
          </cell>
          <cell r="S65">
            <v>19</v>
          </cell>
          <cell r="T65">
            <v>93</v>
          </cell>
        </row>
        <row r="66">
          <cell r="G66" t="str">
            <v>105309-CES. RURAL CANELA</v>
          </cell>
          <cell r="H66">
            <v>5</v>
          </cell>
          <cell r="I66">
            <v>4</v>
          </cell>
          <cell r="J66">
            <v>6</v>
          </cell>
          <cell r="K66">
            <v>5</v>
          </cell>
          <cell r="L66">
            <v>18</v>
          </cell>
          <cell r="M66">
            <v>4</v>
          </cell>
          <cell r="N66">
            <v>7</v>
          </cell>
          <cell r="O66">
            <v>1</v>
          </cell>
          <cell r="P66">
            <v>0</v>
          </cell>
          <cell r="Q66">
            <v>6</v>
          </cell>
          <cell r="R66">
            <v>2</v>
          </cell>
          <cell r="S66">
            <v>15</v>
          </cell>
          <cell r="T66">
            <v>73</v>
          </cell>
        </row>
        <row r="67">
          <cell r="G67" t="str">
            <v xml:space="preserve">105450-P.S.R. MINCHA NORTE            </v>
          </cell>
          <cell r="H67">
            <v>0</v>
          </cell>
          <cell r="I67">
            <v>1</v>
          </cell>
          <cell r="J67">
            <v>0</v>
          </cell>
          <cell r="K67">
            <v>0</v>
          </cell>
          <cell r="L67">
            <v>0</v>
          </cell>
          <cell r="M67">
            <v>2</v>
          </cell>
          <cell r="N67">
            <v>1</v>
          </cell>
          <cell r="O67">
            <v>2</v>
          </cell>
          <cell r="P67"/>
          <cell r="Q67">
            <v>1</v>
          </cell>
          <cell r="R67">
            <v>0</v>
          </cell>
          <cell r="S67">
            <v>0</v>
          </cell>
          <cell r="T67">
            <v>7</v>
          </cell>
        </row>
        <row r="68">
          <cell r="G68" t="str">
            <v>105451-P.S.R. AGUA FRIA</v>
          </cell>
          <cell r="H68"/>
          <cell r="I68"/>
          <cell r="J68"/>
          <cell r="K68"/>
          <cell r="L68">
            <v>1</v>
          </cell>
          <cell r="M68">
            <v>0</v>
          </cell>
          <cell r="N68">
            <v>0</v>
          </cell>
          <cell r="O68"/>
          <cell r="P68"/>
          <cell r="Q68"/>
          <cell r="R68"/>
          <cell r="S68"/>
          <cell r="T68">
            <v>1</v>
          </cell>
        </row>
        <row r="69">
          <cell r="G69" t="str">
            <v>105482-P.S.R. CANELA ALTA</v>
          </cell>
          <cell r="H69">
            <v>0</v>
          </cell>
          <cell r="I69"/>
          <cell r="J69"/>
          <cell r="K69">
            <v>0</v>
          </cell>
          <cell r="L69">
            <v>0</v>
          </cell>
          <cell r="M69">
            <v>1</v>
          </cell>
          <cell r="N69">
            <v>0</v>
          </cell>
          <cell r="O69"/>
          <cell r="P69"/>
          <cell r="Q69">
            <v>0</v>
          </cell>
          <cell r="R69">
            <v>0</v>
          </cell>
          <cell r="S69"/>
          <cell r="T69">
            <v>1</v>
          </cell>
        </row>
        <row r="70">
          <cell r="G70" t="str">
            <v>105483-P.S.R. LOS RULOS</v>
          </cell>
          <cell r="H70"/>
          <cell r="I70"/>
          <cell r="J70"/>
          <cell r="K70">
            <v>0</v>
          </cell>
          <cell r="L70">
            <v>0</v>
          </cell>
          <cell r="M70"/>
          <cell r="N70">
            <v>2</v>
          </cell>
          <cell r="O70">
            <v>0</v>
          </cell>
          <cell r="P70"/>
          <cell r="Q70">
            <v>0</v>
          </cell>
          <cell r="R70">
            <v>0</v>
          </cell>
          <cell r="S70"/>
          <cell r="T70">
            <v>2</v>
          </cell>
        </row>
        <row r="71">
          <cell r="G71" t="str">
            <v>105484-P.S.R. HUENTELAUQUEN</v>
          </cell>
          <cell r="H71">
            <v>0</v>
          </cell>
          <cell r="I71">
            <v>0</v>
          </cell>
          <cell r="J71"/>
          <cell r="K71">
            <v>0</v>
          </cell>
          <cell r="L71">
            <v>4</v>
          </cell>
          <cell r="M71">
            <v>0</v>
          </cell>
          <cell r="N71"/>
          <cell r="O71">
            <v>0</v>
          </cell>
          <cell r="P71"/>
          <cell r="Q71">
            <v>0</v>
          </cell>
          <cell r="R71">
            <v>0</v>
          </cell>
          <cell r="S71">
            <v>4</v>
          </cell>
          <cell r="T71">
            <v>8</v>
          </cell>
        </row>
        <row r="72">
          <cell r="G72" t="str">
            <v>105488-P.S.R. ESPIRITU SANTO</v>
          </cell>
          <cell r="H72"/>
          <cell r="I72"/>
          <cell r="J72"/>
          <cell r="K72">
            <v>1</v>
          </cell>
          <cell r="L72"/>
          <cell r="M72"/>
          <cell r="N72"/>
          <cell r="O72"/>
          <cell r="P72"/>
          <cell r="Q72"/>
          <cell r="R72"/>
          <cell r="S72"/>
          <cell r="T72">
            <v>1</v>
          </cell>
        </row>
        <row r="73">
          <cell r="G73" t="str">
            <v>04203-LOS VILOS</v>
          </cell>
          <cell r="H73">
            <v>24</v>
          </cell>
          <cell r="I73">
            <v>27</v>
          </cell>
          <cell r="J73">
            <v>23</v>
          </cell>
          <cell r="K73">
            <v>32</v>
          </cell>
          <cell r="L73">
            <v>22</v>
          </cell>
          <cell r="M73">
            <v>15</v>
          </cell>
          <cell r="N73">
            <v>51</v>
          </cell>
          <cell r="O73">
            <v>51</v>
          </cell>
          <cell r="P73">
            <v>31</v>
          </cell>
          <cell r="Q73">
            <v>53</v>
          </cell>
          <cell r="R73">
            <v>27</v>
          </cell>
          <cell r="S73">
            <v>23</v>
          </cell>
          <cell r="T73">
            <v>379</v>
          </cell>
        </row>
        <row r="74">
          <cell r="G74" t="str">
            <v>105108-HOSPITAL LOS VILOS</v>
          </cell>
          <cell r="H74">
            <v>15</v>
          </cell>
          <cell r="I74">
            <v>23</v>
          </cell>
          <cell r="J74">
            <v>12</v>
          </cell>
          <cell r="K74">
            <v>30</v>
          </cell>
          <cell r="L74">
            <v>16</v>
          </cell>
          <cell r="M74">
            <v>8</v>
          </cell>
          <cell r="N74">
            <v>38</v>
          </cell>
          <cell r="O74">
            <v>21</v>
          </cell>
          <cell r="P74">
            <v>18</v>
          </cell>
          <cell r="Q74">
            <v>49</v>
          </cell>
          <cell r="R74">
            <v>27</v>
          </cell>
          <cell r="S74">
            <v>15</v>
          </cell>
          <cell r="T74">
            <v>272</v>
          </cell>
        </row>
        <row r="75">
          <cell r="G75" t="str">
            <v xml:space="preserve">105478-P.S.R. CAIMANES                   </v>
          </cell>
          <cell r="H75">
            <v>2</v>
          </cell>
          <cell r="I75">
            <v>1</v>
          </cell>
          <cell r="J75">
            <v>1</v>
          </cell>
          <cell r="K75">
            <v>0</v>
          </cell>
          <cell r="L75">
            <v>1</v>
          </cell>
          <cell r="M75">
            <v>4</v>
          </cell>
          <cell r="N75">
            <v>3</v>
          </cell>
          <cell r="O75">
            <v>12</v>
          </cell>
          <cell r="P75">
            <v>2</v>
          </cell>
          <cell r="Q75">
            <v>2</v>
          </cell>
          <cell r="R75"/>
          <cell r="S75">
            <v>4</v>
          </cell>
          <cell r="T75">
            <v>32</v>
          </cell>
        </row>
        <row r="76">
          <cell r="G76" t="str">
            <v>105479-P.S.R. GUANGUALI</v>
          </cell>
          <cell r="H76"/>
          <cell r="I76"/>
          <cell r="J76">
            <v>0</v>
          </cell>
          <cell r="K76">
            <v>0</v>
          </cell>
          <cell r="L76">
            <v>1</v>
          </cell>
          <cell r="M76"/>
          <cell r="N76">
            <v>1</v>
          </cell>
          <cell r="O76">
            <v>6</v>
          </cell>
          <cell r="P76">
            <v>1</v>
          </cell>
          <cell r="Q76">
            <v>1</v>
          </cell>
          <cell r="R76"/>
          <cell r="S76"/>
          <cell r="T76">
            <v>10</v>
          </cell>
        </row>
        <row r="77">
          <cell r="G77" t="str">
            <v>105480-P.S.R. QUILIMARI</v>
          </cell>
          <cell r="H77">
            <v>7</v>
          </cell>
          <cell r="I77">
            <v>3</v>
          </cell>
          <cell r="J77">
            <v>9</v>
          </cell>
          <cell r="K77">
            <v>1</v>
          </cell>
          <cell r="L77">
            <v>3</v>
          </cell>
          <cell r="M77">
            <v>3</v>
          </cell>
          <cell r="N77">
            <v>7</v>
          </cell>
          <cell r="O77">
            <v>9</v>
          </cell>
          <cell r="P77">
            <v>8</v>
          </cell>
          <cell r="Q77">
            <v>1</v>
          </cell>
          <cell r="R77">
            <v>0</v>
          </cell>
          <cell r="S77">
            <v>1</v>
          </cell>
          <cell r="T77">
            <v>52</v>
          </cell>
        </row>
        <row r="78">
          <cell r="G78" t="str">
            <v>105481-P.S.R. TILAMA</v>
          </cell>
          <cell r="H78"/>
          <cell r="I78"/>
          <cell r="J78"/>
          <cell r="K78">
            <v>1</v>
          </cell>
          <cell r="L78">
            <v>1</v>
          </cell>
          <cell r="M78"/>
          <cell r="N78">
            <v>1</v>
          </cell>
          <cell r="O78"/>
          <cell r="P78"/>
          <cell r="Q78"/>
          <cell r="R78"/>
          <cell r="S78">
            <v>1</v>
          </cell>
          <cell r="T78">
            <v>4</v>
          </cell>
        </row>
        <row r="79">
          <cell r="G79" t="str">
            <v>105511-P.S.R. LOS CONDORES</v>
          </cell>
          <cell r="H79"/>
          <cell r="I79"/>
          <cell r="J79">
            <v>1</v>
          </cell>
          <cell r="K79">
            <v>0</v>
          </cell>
          <cell r="L79">
            <v>0</v>
          </cell>
          <cell r="M79"/>
          <cell r="N79">
            <v>1</v>
          </cell>
          <cell r="O79">
            <v>3</v>
          </cell>
          <cell r="P79">
            <v>2</v>
          </cell>
          <cell r="Q79"/>
          <cell r="R79"/>
          <cell r="S79">
            <v>2</v>
          </cell>
          <cell r="T79">
            <v>9</v>
          </cell>
        </row>
        <row r="80">
          <cell r="G80" t="str">
            <v>04204-SALAMANCA</v>
          </cell>
          <cell r="H80">
            <v>45</v>
          </cell>
          <cell r="I80">
            <v>28</v>
          </cell>
          <cell r="J80">
            <v>33</v>
          </cell>
          <cell r="K80">
            <v>120</v>
          </cell>
          <cell r="L80">
            <v>55</v>
          </cell>
          <cell r="M80">
            <v>61</v>
          </cell>
          <cell r="N80">
            <v>51</v>
          </cell>
          <cell r="O80">
            <v>20</v>
          </cell>
          <cell r="P80">
            <v>25</v>
          </cell>
          <cell r="Q80">
            <v>60</v>
          </cell>
          <cell r="R80">
            <v>156</v>
          </cell>
          <cell r="S80">
            <v>64</v>
          </cell>
          <cell r="T80">
            <v>718</v>
          </cell>
        </row>
        <row r="81">
          <cell r="G81" t="str">
            <v>105104-HOSPITAL SALAMANCA</v>
          </cell>
          <cell r="H81">
            <v>41</v>
          </cell>
          <cell r="I81">
            <v>28</v>
          </cell>
          <cell r="J81">
            <v>33</v>
          </cell>
          <cell r="K81">
            <v>22</v>
          </cell>
          <cell r="L81">
            <v>32</v>
          </cell>
          <cell r="M81">
            <v>26</v>
          </cell>
          <cell r="N81">
            <v>20</v>
          </cell>
          <cell r="O81">
            <v>20</v>
          </cell>
          <cell r="P81">
            <v>19</v>
          </cell>
          <cell r="Q81">
            <v>21</v>
          </cell>
          <cell r="R81">
            <v>151</v>
          </cell>
          <cell r="S81">
            <v>48</v>
          </cell>
          <cell r="T81">
            <v>461</v>
          </cell>
        </row>
        <row r="82">
          <cell r="G82" t="str">
            <v xml:space="preserve">105452-P.S.R. CUNCUMEN                 </v>
          </cell>
          <cell r="H82"/>
          <cell r="I82"/>
          <cell r="J82"/>
          <cell r="K82">
            <v>45</v>
          </cell>
          <cell r="L82"/>
          <cell r="M82"/>
          <cell r="N82">
            <v>10</v>
          </cell>
          <cell r="O82"/>
          <cell r="P82">
            <v>0</v>
          </cell>
          <cell r="Q82"/>
          <cell r="R82"/>
          <cell r="S82">
            <v>1</v>
          </cell>
          <cell r="T82">
            <v>56</v>
          </cell>
        </row>
        <row r="83">
          <cell r="G83" t="str">
            <v>105453-P.S.R. TRANQUILLA</v>
          </cell>
          <cell r="H83"/>
          <cell r="I83"/>
          <cell r="J83"/>
          <cell r="K83">
            <v>16</v>
          </cell>
          <cell r="L83">
            <v>6</v>
          </cell>
          <cell r="M83">
            <v>12</v>
          </cell>
          <cell r="N83"/>
          <cell r="O83"/>
          <cell r="P83">
            <v>2</v>
          </cell>
          <cell r="Q83">
            <v>2</v>
          </cell>
          <cell r="R83"/>
          <cell r="S83">
            <v>0</v>
          </cell>
          <cell r="T83">
            <v>38</v>
          </cell>
        </row>
        <row r="84">
          <cell r="G84" t="str">
            <v>105455-P.S.R. CHILLEPIN</v>
          </cell>
          <cell r="H84">
            <v>0</v>
          </cell>
          <cell r="I84">
            <v>0</v>
          </cell>
          <cell r="J84">
            <v>0</v>
          </cell>
          <cell r="K84">
            <v>8</v>
          </cell>
          <cell r="L84"/>
          <cell r="M84"/>
          <cell r="N84">
            <v>9</v>
          </cell>
          <cell r="O84"/>
          <cell r="P84">
            <v>4</v>
          </cell>
          <cell r="Q84"/>
          <cell r="R84"/>
          <cell r="S84"/>
          <cell r="T84">
            <v>21</v>
          </cell>
        </row>
        <row r="85">
          <cell r="G85" t="str">
            <v>105456-P.S.R. LLIMPO</v>
          </cell>
          <cell r="H85">
            <v>1</v>
          </cell>
          <cell r="I85">
            <v>0</v>
          </cell>
          <cell r="J85"/>
          <cell r="K85">
            <v>11</v>
          </cell>
          <cell r="L85"/>
          <cell r="M85"/>
          <cell r="N85"/>
          <cell r="O85"/>
          <cell r="P85"/>
          <cell r="Q85"/>
          <cell r="R85"/>
          <cell r="S85"/>
          <cell r="T85">
            <v>12</v>
          </cell>
        </row>
        <row r="86">
          <cell r="G86" t="str">
            <v>105457-P.S.R. SAN AGUSTIN</v>
          </cell>
          <cell r="H86"/>
          <cell r="I86"/>
          <cell r="J86"/>
          <cell r="K86">
            <v>0</v>
          </cell>
          <cell r="L86"/>
          <cell r="M86">
            <v>1</v>
          </cell>
          <cell r="N86"/>
          <cell r="O86"/>
          <cell r="P86"/>
          <cell r="Q86"/>
          <cell r="R86"/>
          <cell r="S86"/>
          <cell r="T86">
            <v>1</v>
          </cell>
        </row>
        <row r="87">
          <cell r="G87" t="str">
            <v>105458-P.S.R. TAHUINCO</v>
          </cell>
          <cell r="H87">
            <v>2</v>
          </cell>
          <cell r="I87">
            <v>0</v>
          </cell>
          <cell r="J87"/>
          <cell r="K87">
            <v>13</v>
          </cell>
          <cell r="L87">
            <v>12</v>
          </cell>
          <cell r="M87"/>
          <cell r="N87">
            <v>12</v>
          </cell>
          <cell r="O87"/>
          <cell r="P87"/>
          <cell r="Q87">
            <v>37</v>
          </cell>
          <cell r="R87">
            <v>4</v>
          </cell>
          <cell r="S87">
            <v>6</v>
          </cell>
          <cell r="T87">
            <v>86</v>
          </cell>
        </row>
        <row r="88">
          <cell r="G88" t="str">
            <v>105491-P.S.R. QUELEN BAJO</v>
          </cell>
          <cell r="H88"/>
          <cell r="I88">
            <v>0</v>
          </cell>
          <cell r="J88">
            <v>0</v>
          </cell>
          <cell r="K88">
            <v>0</v>
          </cell>
          <cell r="L88">
            <v>1</v>
          </cell>
          <cell r="M88">
            <v>20</v>
          </cell>
          <cell r="N88">
            <v>0</v>
          </cell>
          <cell r="O88">
            <v>0</v>
          </cell>
          <cell r="P88"/>
          <cell r="Q88"/>
          <cell r="R88">
            <v>0</v>
          </cell>
          <cell r="S88">
            <v>3</v>
          </cell>
          <cell r="T88">
            <v>24</v>
          </cell>
        </row>
        <row r="89">
          <cell r="G89" t="str">
            <v>105492-P.S.R. CAMISA</v>
          </cell>
          <cell r="H89">
            <v>1</v>
          </cell>
          <cell r="I89"/>
          <cell r="J89">
            <v>0</v>
          </cell>
          <cell r="K89"/>
          <cell r="L89"/>
          <cell r="M89">
            <v>2</v>
          </cell>
          <cell r="N89"/>
          <cell r="O89"/>
          <cell r="P89"/>
          <cell r="Q89"/>
          <cell r="R89">
            <v>1</v>
          </cell>
          <cell r="S89"/>
          <cell r="T89">
            <v>4</v>
          </cell>
        </row>
        <row r="90">
          <cell r="G90" t="str">
            <v>105501-P.S.R. ARBOLEDA GRANDE</v>
          </cell>
          <cell r="H90"/>
          <cell r="I90"/>
          <cell r="J90"/>
          <cell r="K90">
            <v>5</v>
          </cell>
          <cell r="L90">
            <v>4</v>
          </cell>
          <cell r="M90"/>
          <cell r="N90"/>
          <cell r="O90"/>
          <cell r="P90"/>
          <cell r="Q90"/>
          <cell r="R90"/>
          <cell r="S90">
            <v>6</v>
          </cell>
          <cell r="T90">
            <v>15</v>
          </cell>
        </row>
        <row r="91">
          <cell r="G91" t="str">
            <v>04301-OVALLE</v>
          </cell>
          <cell r="H91">
            <v>173</v>
          </cell>
          <cell r="I91">
            <v>118</v>
          </cell>
          <cell r="J91">
            <v>132</v>
          </cell>
          <cell r="K91">
            <v>233</v>
          </cell>
          <cell r="L91">
            <v>202</v>
          </cell>
          <cell r="M91">
            <v>181</v>
          </cell>
          <cell r="N91">
            <v>185</v>
          </cell>
          <cell r="O91">
            <v>215</v>
          </cell>
          <cell r="P91">
            <v>209</v>
          </cell>
          <cell r="Q91">
            <v>136</v>
          </cell>
          <cell r="R91">
            <v>13</v>
          </cell>
          <cell r="S91">
            <v>270</v>
          </cell>
          <cell r="T91">
            <v>2067</v>
          </cell>
        </row>
        <row r="92">
          <cell r="G92" t="str">
            <v>105315-CES. RURAL C. DE TAMAYA</v>
          </cell>
          <cell r="H92">
            <v>0</v>
          </cell>
          <cell r="I92">
            <v>9</v>
          </cell>
          <cell r="J92">
            <v>10</v>
          </cell>
          <cell r="K92">
            <v>11</v>
          </cell>
          <cell r="L92">
            <v>18</v>
          </cell>
          <cell r="M92">
            <v>29</v>
          </cell>
          <cell r="N92">
            <v>20</v>
          </cell>
          <cell r="O92">
            <v>20</v>
          </cell>
          <cell r="P92">
            <v>6</v>
          </cell>
          <cell r="Q92">
            <v>0</v>
          </cell>
          <cell r="R92">
            <v>1</v>
          </cell>
          <cell r="S92">
            <v>12</v>
          </cell>
          <cell r="T92">
            <v>136</v>
          </cell>
        </row>
        <row r="93">
          <cell r="G93" t="str">
            <v>105317-CES. JORGE JORDAN D.</v>
          </cell>
          <cell r="H93">
            <v>39</v>
          </cell>
          <cell r="I93">
            <v>14</v>
          </cell>
          <cell r="J93">
            <v>13</v>
          </cell>
          <cell r="K93">
            <v>29</v>
          </cell>
          <cell r="L93">
            <v>64</v>
          </cell>
          <cell r="M93">
            <v>45</v>
          </cell>
          <cell r="N93">
            <v>64</v>
          </cell>
          <cell r="O93">
            <v>29</v>
          </cell>
          <cell r="P93">
            <v>45</v>
          </cell>
          <cell r="Q93">
            <v>21</v>
          </cell>
          <cell r="R93">
            <v>0</v>
          </cell>
          <cell r="S93">
            <v>65</v>
          </cell>
          <cell r="T93">
            <v>428</v>
          </cell>
        </row>
        <row r="94">
          <cell r="G94" t="str">
            <v>105322-CES. MARCOS MACUADA</v>
          </cell>
          <cell r="H94">
            <v>79</v>
          </cell>
          <cell r="I94">
            <v>59</v>
          </cell>
          <cell r="J94">
            <v>73</v>
          </cell>
          <cell r="K94">
            <v>118</v>
          </cell>
          <cell r="L94">
            <v>50</v>
          </cell>
          <cell r="M94">
            <v>40</v>
          </cell>
          <cell r="N94">
            <v>38</v>
          </cell>
          <cell r="O94">
            <v>75</v>
          </cell>
          <cell r="P94">
            <v>105</v>
          </cell>
          <cell r="Q94">
            <v>34</v>
          </cell>
          <cell r="R94">
            <v>6</v>
          </cell>
          <cell r="S94">
            <v>125</v>
          </cell>
          <cell r="T94">
            <v>802</v>
          </cell>
        </row>
        <row r="95">
          <cell r="G95" t="str">
            <v>105324-CES. SOTAQUI</v>
          </cell>
          <cell r="H95">
            <v>7</v>
          </cell>
          <cell r="I95">
            <v>2</v>
          </cell>
          <cell r="J95">
            <v>4</v>
          </cell>
          <cell r="K95">
            <v>27</v>
          </cell>
          <cell r="L95">
            <v>12</v>
          </cell>
          <cell r="M95">
            <v>14</v>
          </cell>
          <cell r="N95">
            <v>7</v>
          </cell>
          <cell r="O95">
            <v>9</v>
          </cell>
          <cell r="P95">
            <v>10</v>
          </cell>
          <cell r="Q95">
            <v>24</v>
          </cell>
          <cell r="R95">
            <v>1</v>
          </cell>
          <cell r="S95">
            <v>1</v>
          </cell>
          <cell r="T95">
            <v>118</v>
          </cell>
        </row>
        <row r="96">
          <cell r="G96" t="str">
            <v>105415-P.S.R. BARRAZA</v>
          </cell>
          <cell r="H96"/>
          <cell r="I96"/>
          <cell r="J96"/>
          <cell r="K96"/>
          <cell r="L96">
            <v>1</v>
          </cell>
          <cell r="M96">
            <v>2</v>
          </cell>
          <cell r="N96">
            <v>2</v>
          </cell>
          <cell r="O96">
            <v>2</v>
          </cell>
          <cell r="P96"/>
          <cell r="Q96">
            <v>1</v>
          </cell>
          <cell r="R96"/>
          <cell r="S96"/>
          <cell r="T96">
            <v>8</v>
          </cell>
        </row>
        <row r="97">
          <cell r="G97" t="str">
            <v xml:space="preserve">105416-P.S.R. CAMARICO                  </v>
          </cell>
          <cell r="H97">
            <v>1</v>
          </cell>
          <cell r="I97">
            <v>2</v>
          </cell>
          <cell r="J97"/>
          <cell r="K97">
            <v>1</v>
          </cell>
          <cell r="L97">
            <v>0</v>
          </cell>
          <cell r="M97">
            <v>7</v>
          </cell>
          <cell r="N97">
            <v>3</v>
          </cell>
          <cell r="O97"/>
          <cell r="P97">
            <v>4</v>
          </cell>
          <cell r="Q97"/>
          <cell r="R97">
            <v>1</v>
          </cell>
          <cell r="S97">
            <v>0</v>
          </cell>
          <cell r="T97">
            <v>19</v>
          </cell>
        </row>
        <row r="98">
          <cell r="G98" t="str">
            <v>105417-P.S.R. ALCONES BAJOS</v>
          </cell>
          <cell r="H98"/>
          <cell r="I98"/>
          <cell r="J98">
            <v>3</v>
          </cell>
          <cell r="K98"/>
          <cell r="L98"/>
          <cell r="M98"/>
          <cell r="N98">
            <v>0</v>
          </cell>
          <cell r="O98">
            <v>5</v>
          </cell>
          <cell r="P98"/>
          <cell r="Q98">
            <v>1</v>
          </cell>
          <cell r="R98"/>
          <cell r="S98"/>
          <cell r="T98">
            <v>9</v>
          </cell>
        </row>
        <row r="99">
          <cell r="G99" t="str">
            <v>105419-P.S.R. LAS SOSSAS</v>
          </cell>
          <cell r="H99"/>
          <cell r="I99"/>
          <cell r="J99"/>
          <cell r="K99">
            <v>3</v>
          </cell>
          <cell r="L99"/>
          <cell r="M99"/>
          <cell r="N99"/>
          <cell r="O99">
            <v>1</v>
          </cell>
          <cell r="P99"/>
          <cell r="Q99"/>
          <cell r="R99"/>
          <cell r="S99"/>
          <cell r="T99">
            <v>4</v>
          </cell>
        </row>
        <row r="100">
          <cell r="G100" t="str">
            <v>105422-P.S.R. HORNILLOS</v>
          </cell>
          <cell r="H100"/>
          <cell r="I100">
            <v>2</v>
          </cell>
          <cell r="J100"/>
          <cell r="K100">
            <v>0</v>
          </cell>
          <cell r="L100"/>
          <cell r="M100">
            <v>0</v>
          </cell>
          <cell r="N100"/>
          <cell r="O100"/>
          <cell r="P100"/>
          <cell r="Q100"/>
          <cell r="R100"/>
          <cell r="S100">
            <v>0</v>
          </cell>
          <cell r="T100">
            <v>2</v>
          </cell>
        </row>
        <row r="101">
          <cell r="G101" t="str">
            <v>105437-P.S.R. CHALINGA</v>
          </cell>
          <cell r="H101"/>
          <cell r="I101">
            <v>1</v>
          </cell>
          <cell r="J101"/>
          <cell r="K101"/>
          <cell r="L101">
            <v>1</v>
          </cell>
          <cell r="M101">
            <v>1</v>
          </cell>
          <cell r="N101">
            <v>0</v>
          </cell>
          <cell r="O101">
            <v>1</v>
          </cell>
          <cell r="P101"/>
          <cell r="Q101"/>
          <cell r="R101"/>
          <cell r="S101">
            <v>2</v>
          </cell>
          <cell r="T101">
            <v>6</v>
          </cell>
        </row>
        <row r="102">
          <cell r="G102" t="str">
            <v>105507-P.S.R. HUAMALATA</v>
          </cell>
          <cell r="H102">
            <v>6</v>
          </cell>
          <cell r="I102">
            <v>4</v>
          </cell>
          <cell r="J102">
            <v>1</v>
          </cell>
          <cell r="K102">
            <v>1</v>
          </cell>
          <cell r="L102">
            <v>0</v>
          </cell>
          <cell r="M102"/>
          <cell r="N102"/>
          <cell r="O102">
            <v>20</v>
          </cell>
          <cell r="P102">
            <v>1</v>
          </cell>
          <cell r="Q102"/>
          <cell r="R102"/>
          <cell r="S102"/>
          <cell r="T102">
            <v>33</v>
          </cell>
        </row>
        <row r="103">
          <cell r="G103" t="str">
            <v>105510-P.S.R. RECOLETA</v>
          </cell>
          <cell r="H103">
            <v>6</v>
          </cell>
          <cell r="I103">
            <v>0</v>
          </cell>
          <cell r="J103">
            <v>0</v>
          </cell>
          <cell r="K103">
            <v>0</v>
          </cell>
          <cell r="L103">
            <v>1</v>
          </cell>
          <cell r="M103">
            <v>2</v>
          </cell>
          <cell r="N103"/>
          <cell r="O103">
            <v>7</v>
          </cell>
          <cell r="P103">
            <v>0</v>
          </cell>
          <cell r="Q103">
            <v>0</v>
          </cell>
          <cell r="R103"/>
          <cell r="S103">
            <v>1</v>
          </cell>
          <cell r="T103">
            <v>17</v>
          </cell>
        </row>
        <row r="104">
          <cell r="G104" t="str">
            <v>105722-CECOF SAN JOSE DE LA DEHESA</v>
          </cell>
          <cell r="H104">
            <v>17</v>
          </cell>
          <cell r="I104">
            <v>7</v>
          </cell>
          <cell r="J104">
            <v>15</v>
          </cell>
          <cell r="K104">
            <v>11</v>
          </cell>
          <cell r="L104">
            <v>13</v>
          </cell>
          <cell r="M104">
            <v>1</v>
          </cell>
          <cell r="N104">
            <v>7</v>
          </cell>
          <cell r="O104">
            <v>9</v>
          </cell>
          <cell r="P104">
            <v>12</v>
          </cell>
          <cell r="Q104">
            <v>10</v>
          </cell>
          <cell r="R104">
            <v>3</v>
          </cell>
          <cell r="S104">
            <v>11</v>
          </cell>
          <cell r="T104">
            <v>116</v>
          </cell>
        </row>
        <row r="105">
          <cell r="G105" t="str">
            <v>105723-CECOF LIMARI</v>
          </cell>
          <cell r="H105">
            <v>6</v>
          </cell>
          <cell r="I105">
            <v>6</v>
          </cell>
          <cell r="J105">
            <v>5</v>
          </cell>
          <cell r="K105">
            <v>2</v>
          </cell>
          <cell r="L105">
            <v>4</v>
          </cell>
          <cell r="M105">
            <v>6</v>
          </cell>
          <cell r="N105">
            <v>8</v>
          </cell>
          <cell r="O105">
            <v>9</v>
          </cell>
          <cell r="P105">
            <v>5</v>
          </cell>
          <cell r="Q105">
            <v>5</v>
          </cell>
          <cell r="R105"/>
          <cell r="S105">
            <v>5</v>
          </cell>
          <cell r="T105">
            <v>61</v>
          </cell>
        </row>
        <row r="106">
          <cell r="G106" t="str">
            <v>200258-CECOF LOS COPIHUES</v>
          </cell>
          <cell r="H106">
            <v>10</v>
          </cell>
          <cell r="I106">
            <v>10</v>
          </cell>
          <cell r="J106">
            <v>7</v>
          </cell>
          <cell r="K106">
            <v>7</v>
          </cell>
          <cell r="L106">
            <v>13</v>
          </cell>
          <cell r="M106">
            <v>4</v>
          </cell>
          <cell r="N106">
            <v>10</v>
          </cell>
          <cell r="O106">
            <v>1</v>
          </cell>
          <cell r="P106">
            <v>3</v>
          </cell>
          <cell r="Q106">
            <v>4</v>
          </cell>
          <cell r="R106">
            <v>1</v>
          </cell>
          <cell r="S106">
            <v>5</v>
          </cell>
          <cell r="T106">
            <v>75</v>
          </cell>
        </row>
        <row r="107">
          <cell r="G107" t="str">
            <v>200367-CECOF COLONIA LIMARÍ</v>
          </cell>
          <cell r="H107">
            <v>2</v>
          </cell>
          <cell r="I107">
            <v>2</v>
          </cell>
          <cell r="J107">
            <v>1</v>
          </cell>
          <cell r="K107">
            <v>10</v>
          </cell>
          <cell r="L107">
            <v>4</v>
          </cell>
          <cell r="M107">
            <v>5</v>
          </cell>
          <cell r="N107">
            <v>4</v>
          </cell>
          <cell r="O107">
            <v>5</v>
          </cell>
          <cell r="P107">
            <v>3</v>
          </cell>
          <cell r="Q107">
            <v>4</v>
          </cell>
          <cell r="R107"/>
          <cell r="S107">
            <v>5</v>
          </cell>
          <cell r="T107">
            <v>45</v>
          </cell>
        </row>
        <row r="108">
          <cell r="G108" t="str">
            <v>200569-CESFAM FRAY JORGE</v>
          </cell>
          <cell r="H108"/>
          <cell r="I108"/>
          <cell r="J108"/>
          <cell r="K108">
            <v>13</v>
          </cell>
          <cell r="L108">
            <v>21</v>
          </cell>
          <cell r="M108">
            <v>25</v>
          </cell>
          <cell r="N108">
            <v>22</v>
          </cell>
          <cell r="O108">
            <v>22</v>
          </cell>
          <cell r="P108">
            <v>15</v>
          </cell>
          <cell r="Q108">
            <v>32</v>
          </cell>
          <cell r="R108">
            <v>0</v>
          </cell>
          <cell r="S108">
            <v>38</v>
          </cell>
          <cell r="T108">
            <v>188</v>
          </cell>
        </row>
        <row r="109">
          <cell r="G109" t="str">
            <v>04302-COMBARBALÁ</v>
          </cell>
          <cell r="H109">
            <v>16</v>
          </cell>
          <cell r="I109">
            <v>20</v>
          </cell>
          <cell r="J109">
            <v>14</v>
          </cell>
          <cell r="K109">
            <v>20</v>
          </cell>
          <cell r="L109">
            <v>17</v>
          </cell>
          <cell r="M109">
            <v>19</v>
          </cell>
          <cell r="N109">
            <v>39</v>
          </cell>
          <cell r="O109">
            <v>38</v>
          </cell>
          <cell r="P109">
            <v>20</v>
          </cell>
          <cell r="Q109">
            <v>12</v>
          </cell>
          <cell r="R109">
            <v>10</v>
          </cell>
          <cell r="S109">
            <v>7</v>
          </cell>
          <cell r="T109">
            <v>232</v>
          </cell>
        </row>
        <row r="110">
          <cell r="G110" t="str">
            <v>105105-HOSPITAL COMBARBALÁ</v>
          </cell>
          <cell r="H110">
            <v>6</v>
          </cell>
          <cell r="I110">
            <v>8</v>
          </cell>
          <cell r="J110">
            <v>7</v>
          </cell>
          <cell r="K110">
            <v>20</v>
          </cell>
          <cell r="L110">
            <v>17</v>
          </cell>
          <cell r="M110">
            <v>18</v>
          </cell>
          <cell r="N110">
            <v>37</v>
          </cell>
          <cell r="O110">
            <v>25</v>
          </cell>
          <cell r="P110">
            <v>20</v>
          </cell>
          <cell r="Q110">
            <v>12</v>
          </cell>
          <cell r="R110">
            <v>10</v>
          </cell>
          <cell r="S110">
            <v>7</v>
          </cell>
          <cell r="T110">
            <v>187</v>
          </cell>
        </row>
        <row r="111">
          <cell r="G111" t="str">
            <v>105441-P.S.R. MANQUEHUA</v>
          </cell>
          <cell r="H111"/>
          <cell r="I111"/>
          <cell r="J111"/>
          <cell r="K111">
            <v>0</v>
          </cell>
          <cell r="L111">
            <v>0</v>
          </cell>
          <cell r="M111"/>
          <cell r="N111">
            <v>2</v>
          </cell>
          <cell r="O111"/>
          <cell r="P111"/>
          <cell r="Q111"/>
          <cell r="R111"/>
          <cell r="S111"/>
          <cell r="T111">
            <v>2</v>
          </cell>
        </row>
        <row r="112">
          <cell r="G112" t="str">
            <v xml:space="preserve">105459-P.S.R. BARRANCAS                </v>
          </cell>
          <cell r="H112">
            <v>0</v>
          </cell>
          <cell r="I112">
            <v>4</v>
          </cell>
          <cell r="J112"/>
          <cell r="K112"/>
          <cell r="L112"/>
          <cell r="M112"/>
          <cell r="N112"/>
          <cell r="O112">
            <v>0</v>
          </cell>
          <cell r="P112">
            <v>0</v>
          </cell>
          <cell r="Q112">
            <v>0</v>
          </cell>
          <cell r="R112"/>
          <cell r="S112"/>
          <cell r="T112">
            <v>4</v>
          </cell>
        </row>
        <row r="113">
          <cell r="G113" t="str">
            <v>105460-P.S.R. COGOTI 18</v>
          </cell>
          <cell r="H113"/>
          <cell r="I113"/>
          <cell r="J113">
            <v>5</v>
          </cell>
          <cell r="K113"/>
          <cell r="L113"/>
          <cell r="M113"/>
          <cell r="N113">
            <v>0</v>
          </cell>
          <cell r="O113">
            <v>0</v>
          </cell>
          <cell r="P113"/>
          <cell r="Q113"/>
          <cell r="R113"/>
          <cell r="S113"/>
          <cell r="T113">
            <v>5</v>
          </cell>
        </row>
        <row r="114">
          <cell r="G114" t="str">
            <v>105462-P.S.R. EL SAUCE</v>
          </cell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>
            <v>0</v>
          </cell>
          <cell r="T114">
            <v>0</v>
          </cell>
        </row>
        <row r="115">
          <cell r="G115" t="str">
            <v>105463-P.S.R. QUILITAPIA</v>
          </cell>
          <cell r="H115"/>
          <cell r="I115"/>
          <cell r="J115"/>
          <cell r="K115"/>
          <cell r="L115"/>
          <cell r="M115"/>
          <cell r="N115"/>
          <cell r="O115">
            <v>13</v>
          </cell>
          <cell r="P115"/>
          <cell r="Q115">
            <v>0</v>
          </cell>
          <cell r="R115"/>
          <cell r="S115"/>
          <cell r="T115">
            <v>13</v>
          </cell>
        </row>
        <row r="116">
          <cell r="G116" t="str">
            <v>105464-P.S.R. LA LIGUA</v>
          </cell>
          <cell r="H116"/>
          <cell r="I116"/>
          <cell r="J116"/>
          <cell r="K116"/>
          <cell r="L116">
            <v>0</v>
          </cell>
          <cell r="M116">
            <v>1</v>
          </cell>
          <cell r="N116"/>
          <cell r="O116"/>
          <cell r="P116"/>
          <cell r="Q116"/>
          <cell r="R116"/>
          <cell r="S116"/>
          <cell r="T116">
            <v>1</v>
          </cell>
        </row>
        <row r="117">
          <cell r="G117" t="str">
            <v>105465-P.S.R. RAMADILLA</v>
          </cell>
          <cell r="H117">
            <v>10</v>
          </cell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  <cell r="T117">
            <v>10</v>
          </cell>
        </row>
        <row r="118">
          <cell r="G118" t="str">
            <v>105466-P.S.R. VALLE HERMOSO</v>
          </cell>
          <cell r="H118"/>
          <cell r="I118">
            <v>3</v>
          </cell>
          <cell r="J118">
            <v>2</v>
          </cell>
          <cell r="K118"/>
          <cell r="L118"/>
          <cell r="M118"/>
          <cell r="N118"/>
          <cell r="O118"/>
          <cell r="P118"/>
          <cell r="Q118"/>
          <cell r="R118"/>
          <cell r="S118"/>
          <cell r="T118">
            <v>5</v>
          </cell>
        </row>
        <row r="119">
          <cell r="G119" t="str">
            <v>105490-P.S.R. EL DURAZNO</v>
          </cell>
          <cell r="H119"/>
          <cell r="I119">
            <v>5</v>
          </cell>
          <cell r="J119"/>
          <cell r="K119"/>
          <cell r="L119"/>
          <cell r="M119"/>
          <cell r="N119"/>
          <cell r="O119"/>
          <cell r="P119"/>
          <cell r="Q119">
            <v>0</v>
          </cell>
          <cell r="R119"/>
          <cell r="S119"/>
          <cell r="T119">
            <v>5</v>
          </cell>
        </row>
        <row r="120">
          <cell r="G120" t="str">
            <v>04303-MONTE PATRIA</v>
          </cell>
          <cell r="H120">
            <v>43</v>
          </cell>
          <cell r="I120">
            <v>24</v>
          </cell>
          <cell r="J120">
            <v>60</v>
          </cell>
          <cell r="K120">
            <v>90</v>
          </cell>
          <cell r="L120">
            <v>75</v>
          </cell>
          <cell r="M120">
            <v>54</v>
          </cell>
          <cell r="N120">
            <v>68</v>
          </cell>
          <cell r="O120">
            <v>70</v>
          </cell>
          <cell r="P120">
            <v>31</v>
          </cell>
          <cell r="Q120">
            <v>53</v>
          </cell>
          <cell r="R120">
            <v>49</v>
          </cell>
          <cell r="S120">
            <v>97</v>
          </cell>
          <cell r="T120">
            <v>714</v>
          </cell>
        </row>
        <row r="121">
          <cell r="G121" t="str">
            <v>105307-CES. RURAL MONTE PATRIA</v>
          </cell>
          <cell r="H121">
            <v>13</v>
          </cell>
          <cell r="I121">
            <v>15</v>
          </cell>
          <cell r="J121">
            <v>16</v>
          </cell>
          <cell r="K121">
            <v>42</v>
          </cell>
          <cell r="L121">
            <v>15</v>
          </cell>
          <cell r="M121">
            <v>17</v>
          </cell>
          <cell r="N121">
            <v>15</v>
          </cell>
          <cell r="O121">
            <v>19</v>
          </cell>
          <cell r="P121">
            <v>11</v>
          </cell>
          <cell r="Q121">
            <v>16</v>
          </cell>
          <cell r="R121">
            <v>7</v>
          </cell>
          <cell r="S121">
            <v>40</v>
          </cell>
          <cell r="T121">
            <v>226</v>
          </cell>
        </row>
        <row r="122">
          <cell r="G122" t="str">
            <v>105311-CES. RURAL CHAÑARAL ALTO</v>
          </cell>
          <cell r="H122">
            <v>8</v>
          </cell>
          <cell r="I122">
            <v>7</v>
          </cell>
          <cell r="J122">
            <v>15</v>
          </cell>
          <cell r="K122">
            <v>5</v>
          </cell>
          <cell r="L122">
            <v>13</v>
          </cell>
          <cell r="M122">
            <v>7</v>
          </cell>
          <cell r="N122">
            <v>6</v>
          </cell>
          <cell r="O122">
            <v>4</v>
          </cell>
          <cell r="P122">
            <v>4</v>
          </cell>
          <cell r="Q122">
            <v>2</v>
          </cell>
          <cell r="R122">
            <v>4</v>
          </cell>
          <cell r="S122">
            <v>9</v>
          </cell>
          <cell r="T122">
            <v>84</v>
          </cell>
        </row>
        <row r="123">
          <cell r="G123" t="str">
            <v>105312-CES. RURAL CAREN</v>
          </cell>
          <cell r="H123">
            <v>2</v>
          </cell>
          <cell r="I123">
            <v>2</v>
          </cell>
          <cell r="J123">
            <v>5</v>
          </cell>
          <cell r="K123">
            <v>7</v>
          </cell>
          <cell r="L123">
            <v>7</v>
          </cell>
          <cell r="M123">
            <v>3</v>
          </cell>
          <cell r="N123">
            <v>6</v>
          </cell>
          <cell r="O123">
            <v>6</v>
          </cell>
          <cell r="P123">
            <v>8</v>
          </cell>
          <cell r="Q123">
            <v>10</v>
          </cell>
          <cell r="R123">
            <v>2</v>
          </cell>
          <cell r="S123">
            <v>8</v>
          </cell>
          <cell r="T123">
            <v>66</v>
          </cell>
        </row>
        <row r="124">
          <cell r="G124" t="str">
            <v>105318-CES. RURAL EL PALQUI</v>
          </cell>
          <cell r="H124">
            <v>18</v>
          </cell>
          <cell r="I124">
            <v>0</v>
          </cell>
          <cell r="J124">
            <v>18</v>
          </cell>
          <cell r="K124">
            <v>25</v>
          </cell>
          <cell r="L124">
            <v>31</v>
          </cell>
          <cell r="M124">
            <v>25</v>
          </cell>
          <cell r="N124">
            <v>32</v>
          </cell>
          <cell r="O124">
            <v>32</v>
          </cell>
          <cell r="P124"/>
          <cell r="Q124">
            <v>19</v>
          </cell>
          <cell r="R124">
            <v>32</v>
          </cell>
          <cell r="S124">
            <v>31</v>
          </cell>
          <cell r="T124">
            <v>263</v>
          </cell>
        </row>
        <row r="125">
          <cell r="G125" t="str">
            <v>105425-P.S.R. CHILECITO</v>
          </cell>
          <cell r="H125"/>
          <cell r="I125"/>
          <cell r="J125"/>
          <cell r="K125">
            <v>2</v>
          </cell>
          <cell r="L125"/>
          <cell r="M125"/>
          <cell r="N125">
            <v>2</v>
          </cell>
          <cell r="O125"/>
          <cell r="P125">
            <v>2</v>
          </cell>
          <cell r="Q125"/>
          <cell r="R125"/>
          <cell r="S125">
            <v>1</v>
          </cell>
          <cell r="T125">
            <v>7</v>
          </cell>
        </row>
        <row r="126">
          <cell r="G126" t="str">
            <v>105427-P.S.R. HACIENDA VALDIVIA</v>
          </cell>
          <cell r="H126">
            <v>0</v>
          </cell>
          <cell r="I126"/>
          <cell r="J126">
            <v>0</v>
          </cell>
          <cell r="K126"/>
          <cell r="L126">
            <v>1</v>
          </cell>
          <cell r="M126"/>
          <cell r="N126">
            <v>1</v>
          </cell>
          <cell r="O126">
            <v>1</v>
          </cell>
          <cell r="P126"/>
          <cell r="Q126">
            <v>1</v>
          </cell>
          <cell r="R126"/>
          <cell r="S126">
            <v>1</v>
          </cell>
          <cell r="T126">
            <v>5</v>
          </cell>
        </row>
        <row r="127">
          <cell r="G127" t="str">
            <v>105428-P.S.R. HUATULAME</v>
          </cell>
          <cell r="H127"/>
          <cell r="I127"/>
          <cell r="J127"/>
          <cell r="K127"/>
          <cell r="L127">
            <v>3</v>
          </cell>
          <cell r="M127"/>
          <cell r="N127"/>
          <cell r="O127"/>
          <cell r="P127">
            <v>0</v>
          </cell>
          <cell r="Q127"/>
          <cell r="R127"/>
          <cell r="S127">
            <v>1</v>
          </cell>
          <cell r="T127">
            <v>4</v>
          </cell>
        </row>
        <row r="128">
          <cell r="G128" t="str">
            <v>105430-P.S.R. MIALQUI</v>
          </cell>
          <cell r="H128"/>
          <cell r="I128"/>
          <cell r="J128"/>
          <cell r="K128">
            <v>3</v>
          </cell>
          <cell r="L128"/>
          <cell r="M128"/>
          <cell r="N128">
            <v>0</v>
          </cell>
          <cell r="O128"/>
          <cell r="P128">
            <v>1</v>
          </cell>
          <cell r="Q128"/>
          <cell r="R128"/>
          <cell r="S128">
            <v>0</v>
          </cell>
          <cell r="T128">
            <v>4</v>
          </cell>
        </row>
        <row r="129">
          <cell r="G129" t="str">
            <v>105431-P.S.R. PEDREGAL</v>
          </cell>
          <cell r="H129"/>
          <cell r="I129"/>
          <cell r="J129">
            <v>2</v>
          </cell>
          <cell r="K129">
            <v>0</v>
          </cell>
          <cell r="L129"/>
          <cell r="M129">
            <v>1</v>
          </cell>
          <cell r="N129"/>
          <cell r="O129">
            <v>0</v>
          </cell>
          <cell r="P129"/>
          <cell r="Q129">
            <v>1</v>
          </cell>
          <cell r="R129"/>
          <cell r="S129">
            <v>3</v>
          </cell>
          <cell r="T129">
            <v>7</v>
          </cell>
        </row>
        <row r="130">
          <cell r="G130" t="str">
            <v>105432-P.S.R. RAPEL</v>
          </cell>
          <cell r="H130">
            <v>1</v>
          </cell>
          <cell r="I130"/>
          <cell r="J130">
            <v>1</v>
          </cell>
          <cell r="K130">
            <v>1</v>
          </cell>
          <cell r="L130">
            <v>0</v>
          </cell>
          <cell r="M130"/>
          <cell r="N130">
            <v>3</v>
          </cell>
          <cell r="O130">
            <v>2</v>
          </cell>
          <cell r="P130"/>
          <cell r="Q130"/>
          <cell r="R130">
            <v>2</v>
          </cell>
          <cell r="S130">
            <v>1</v>
          </cell>
          <cell r="T130">
            <v>11</v>
          </cell>
        </row>
        <row r="131">
          <cell r="G131" t="str">
            <v>105435-P.S.R. TULAHUEN</v>
          </cell>
          <cell r="H131">
            <v>0</v>
          </cell>
          <cell r="I131"/>
          <cell r="J131">
            <v>1</v>
          </cell>
          <cell r="K131">
            <v>3</v>
          </cell>
          <cell r="L131">
            <v>2</v>
          </cell>
          <cell r="M131">
            <v>1</v>
          </cell>
          <cell r="N131">
            <v>3</v>
          </cell>
          <cell r="O131">
            <v>2</v>
          </cell>
          <cell r="P131">
            <v>3</v>
          </cell>
          <cell r="Q131">
            <v>4</v>
          </cell>
          <cell r="R131">
            <v>2</v>
          </cell>
          <cell r="S131">
            <v>1</v>
          </cell>
          <cell r="T131">
            <v>22</v>
          </cell>
        </row>
        <row r="132">
          <cell r="G132" t="str">
            <v>105436-P.S.R. EL MAITEN</v>
          </cell>
          <cell r="H132">
            <v>1</v>
          </cell>
          <cell r="I132"/>
          <cell r="J132">
            <v>2</v>
          </cell>
          <cell r="K132">
            <v>1</v>
          </cell>
          <cell r="L132">
            <v>1</v>
          </cell>
          <cell r="M132"/>
          <cell r="N132"/>
          <cell r="O132"/>
          <cell r="P132">
            <v>2</v>
          </cell>
          <cell r="Q132"/>
          <cell r="R132">
            <v>0</v>
          </cell>
          <cell r="S132"/>
          <cell r="T132">
            <v>7</v>
          </cell>
        </row>
        <row r="133">
          <cell r="G133" t="str">
            <v>105489-P.S.R. RAMADAS DE TULAHUEN</v>
          </cell>
          <cell r="H133"/>
          <cell r="I133"/>
          <cell r="J133">
            <v>0</v>
          </cell>
          <cell r="K133">
            <v>1</v>
          </cell>
          <cell r="L133">
            <v>2</v>
          </cell>
          <cell r="M133">
            <v>0</v>
          </cell>
          <cell r="N133"/>
          <cell r="O133">
            <v>4</v>
          </cell>
          <cell r="P133">
            <v>0</v>
          </cell>
          <cell r="Q133"/>
          <cell r="R133"/>
          <cell r="S133">
            <v>1</v>
          </cell>
          <cell r="T133">
            <v>8</v>
          </cell>
        </row>
        <row r="134">
          <cell r="G134" t="str">
            <v>04304-PUNITAQUI</v>
          </cell>
          <cell r="H134">
            <v>23</v>
          </cell>
          <cell r="I134">
            <v>23</v>
          </cell>
          <cell r="J134">
            <v>18</v>
          </cell>
          <cell r="K134">
            <v>31</v>
          </cell>
          <cell r="L134">
            <v>22</v>
          </cell>
          <cell r="M134">
            <v>18</v>
          </cell>
          <cell r="N134">
            <v>4</v>
          </cell>
          <cell r="O134">
            <v>6</v>
          </cell>
          <cell r="P134">
            <v>4</v>
          </cell>
          <cell r="Q134">
            <v>2</v>
          </cell>
          <cell r="R134">
            <v>11</v>
          </cell>
          <cell r="S134">
            <v>17</v>
          </cell>
          <cell r="T134">
            <v>179</v>
          </cell>
        </row>
        <row r="135">
          <cell r="G135" t="str">
            <v>105308-CES. RURAL PUNITAQUI</v>
          </cell>
          <cell r="H135">
            <v>23</v>
          </cell>
          <cell r="I135">
            <v>23</v>
          </cell>
          <cell r="J135">
            <v>18</v>
          </cell>
          <cell r="K135">
            <v>31</v>
          </cell>
          <cell r="L135">
            <v>22</v>
          </cell>
          <cell r="M135">
            <v>18</v>
          </cell>
          <cell r="N135">
            <v>4</v>
          </cell>
          <cell r="O135">
            <v>6</v>
          </cell>
          <cell r="P135">
            <v>4</v>
          </cell>
          <cell r="Q135">
            <v>2</v>
          </cell>
          <cell r="R135">
            <v>11</v>
          </cell>
          <cell r="S135">
            <v>17</v>
          </cell>
          <cell r="T135">
            <v>179</v>
          </cell>
        </row>
        <row r="136">
          <cell r="G136" t="str">
            <v>105442-P.S.R. SAN PEDRO DE QUILES</v>
          </cell>
          <cell r="H136"/>
          <cell r="I136"/>
          <cell r="J136"/>
          <cell r="K136"/>
          <cell r="L136"/>
          <cell r="M136"/>
          <cell r="N136"/>
          <cell r="O136"/>
          <cell r="P136"/>
          <cell r="Q136">
            <v>0</v>
          </cell>
          <cell r="R136"/>
          <cell r="S136"/>
          <cell r="T136">
            <v>0</v>
          </cell>
        </row>
        <row r="137">
          <cell r="G137" t="str">
            <v xml:space="preserve">105508-P.S.R. EL PARRAL DE QUILES  </v>
          </cell>
          <cell r="H137"/>
          <cell r="I137"/>
          <cell r="J137"/>
          <cell r="K137"/>
          <cell r="L137"/>
          <cell r="M137"/>
          <cell r="N137"/>
          <cell r="O137"/>
          <cell r="P137"/>
          <cell r="Q137">
            <v>0</v>
          </cell>
          <cell r="R137"/>
          <cell r="S137"/>
          <cell r="T137">
            <v>0</v>
          </cell>
        </row>
        <row r="138">
          <cell r="G138" t="str">
            <v>04305-RIO HURTADO</v>
          </cell>
          <cell r="H138">
            <v>2</v>
          </cell>
          <cell r="I138">
            <v>7</v>
          </cell>
          <cell r="J138">
            <v>8</v>
          </cell>
          <cell r="K138">
            <v>3</v>
          </cell>
          <cell r="L138">
            <v>0</v>
          </cell>
          <cell r="M138">
            <v>5</v>
          </cell>
          <cell r="N138">
            <v>4</v>
          </cell>
          <cell r="O138">
            <v>6</v>
          </cell>
          <cell r="P138">
            <v>10</v>
          </cell>
          <cell r="Q138">
            <v>10</v>
          </cell>
          <cell r="R138">
            <v>6</v>
          </cell>
          <cell r="S138">
            <v>6</v>
          </cell>
          <cell r="T138">
            <v>67</v>
          </cell>
        </row>
        <row r="139">
          <cell r="G139" t="str">
            <v>105310-CES. RURAL PICHASCA</v>
          </cell>
          <cell r="H139">
            <v>2</v>
          </cell>
          <cell r="I139">
            <v>1</v>
          </cell>
          <cell r="J139">
            <v>1</v>
          </cell>
          <cell r="K139">
            <v>1</v>
          </cell>
          <cell r="L139"/>
          <cell r="M139">
            <v>3</v>
          </cell>
          <cell r="N139">
            <v>1</v>
          </cell>
          <cell r="O139">
            <v>4</v>
          </cell>
          <cell r="P139">
            <v>6</v>
          </cell>
          <cell r="Q139">
            <v>6</v>
          </cell>
          <cell r="R139"/>
          <cell r="S139">
            <v>2</v>
          </cell>
          <cell r="T139">
            <v>27</v>
          </cell>
        </row>
        <row r="140">
          <cell r="G140" t="str">
            <v>105409-P.S.R. EL CHAÑAR</v>
          </cell>
          <cell r="H140">
            <v>0</v>
          </cell>
          <cell r="I140">
            <v>1</v>
          </cell>
          <cell r="J140"/>
          <cell r="K140"/>
          <cell r="L140"/>
          <cell r="M140"/>
          <cell r="N140"/>
          <cell r="O140"/>
          <cell r="P140">
            <v>0</v>
          </cell>
          <cell r="Q140"/>
          <cell r="R140"/>
          <cell r="S140">
            <v>1</v>
          </cell>
          <cell r="T140">
            <v>2</v>
          </cell>
        </row>
        <row r="141">
          <cell r="G141" t="str">
            <v>105410-P.S.R. HURTADO</v>
          </cell>
          <cell r="H141">
            <v>0</v>
          </cell>
          <cell r="I141">
            <v>0</v>
          </cell>
          <cell r="J141">
            <v>0</v>
          </cell>
          <cell r="K141"/>
          <cell r="L141">
            <v>0</v>
          </cell>
          <cell r="M141">
            <v>0</v>
          </cell>
          <cell r="N141">
            <v>2</v>
          </cell>
          <cell r="O141">
            <v>0</v>
          </cell>
          <cell r="P141"/>
          <cell r="Q141"/>
          <cell r="R141"/>
          <cell r="S141">
            <v>0</v>
          </cell>
          <cell r="T141">
            <v>2</v>
          </cell>
        </row>
        <row r="142">
          <cell r="G142" t="str">
            <v>105411-P.S.R. LAS BREAS</v>
          </cell>
          <cell r="H142"/>
          <cell r="I142"/>
          <cell r="J142">
            <v>0</v>
          </cell>
          <cell r="K142"/>
          <cell r="L142"/>
          <cell r="M142"/>
          <cell r="N142">
            <v>1</v>
          </cell>
          <cell r="O142"/>
          <cell r="P142"/>
          <cell r="Q142"/>
          <cell r="R142"/>
          <cell r="S142"/>
          <cell r="T142">
            <v>1</v>
          </cell>
        </row>
        <row r="143">
          <cell r="G143" t="str">
            <v>105413-P.S.R. SAMO ALTO</v>
          </cell>
          <cell r="H143"/>
          <cell r="I143">
            <v>1</v>
          </cell>
          <cell r="J143">
            <v>1</v>
          </cell>
          <cell r="K143">
            <v>2</v>
          </cell>
          <cell r="L143">
            <v>0</v>
          </cell>
          <cell r="M143"/>
          <cell r="N143"/>
          <cell r="O143">
            <v>1</v>
          </cell>
          <cell r="P143">
            <v>4</v>
          </cell>
          <cell r="Q143">
            <v>2</v>
          </cell>
          <cell r="R143">
            <v>1</v>
          </cell>
          <cell r="S143">
            <v>1</v>
          </cell>
          <cell r="T143">
            <v>13</v>
          </cell>
        </row>
        <row r="144">
          <cell r="G144" t="str">
            <v>105414-P.S.R. SERON</v>
          </cell>
          <cell r="H144">
            <v>0</v>
          </cell>
          <cell r="I144">
            <v>3</v>
          </cell>
          <cell r="J144">
            <v>5</v>
          </cell>
          <cell r="K144"/>
          <cell r="L144"/>
          <cell r="M144">
            <v>1</v>
          </cell>
          <cell r="N144">
            <v>0</v>
          </cell>
          <cell r="O144">
            <v>0</v>
          </cell>
          <cell r="P144"/>
          <cell r="Q144">
            <v>1</v>
          </cell>
          <cell r="R144">
            <v>4</v>
          </cell>
          <cell r="S144"/>
          <cell r="T144">
            <v>14</v>
          </cell>
        </row>
        <row r="145">
          <cell r="G145" t="str">
            <v>105503-P.S.R. TABAQUEROS</v>
          </cell>
          <cell r="H145"/>
          <cell r="I145">
            <v>1</v>
          </cell>
          <cell r="J145">
            <v>1</v>
          </cell>
          <cell r="K145"/>
          <cell r="L145"/>
          <cell r="M145">
            <v>1</v>
          </cell>
          <cell r="N145"/>
          <cell r="O145">
            <v>1</v>
          </cell>
          <cell r="P145"/>
          <cell r="Q145">
            <v>1</v>
          </cell>
          <cell r="R145">
            <v>1</v>
          </cell>
          <cell r="S145">
            <v>2</v>
          </cell>
          <cell r="T145">
            <v>8</v>
          </cell>
        </row>
        <row r="146">
          <cell r="G146" t="str">
            <v>Total general</v>
          </cell>
          <cell r="H146">
            <v>902</v>
          </cell>
          <cell r="I146">
            <v>832</v>
          </cell>
          <cell r="J146">
            <v>895</v>
          </cell>
          <cell r="K146">
            <v>1068</v>
          </cell>
          <cell r="L146">
            <v>1007</v>
          </cell>
          <cell r="M146">
            <v>971</v>
          </cell>
          <cell r="N146">
            <v>1042</v>
          </cell>
          <cell r="O146">
            <v>1010</v>
          </cell>
          <cell r="P146">
            <v>837</v>
          </cell>
          <cell r="Q146">
            <v>759</v>
          </cell>
          <cell r="R146">
            <v>375</v>
          </cell>
          <cell r="S146">
            <v>1024</v>
          </cell>
          <cell r="T146">
            <v>10722</v>
          </cell>
        </row>
      </sheetData>
      <sheetData sheetId="18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7250</v>
          </cell>
          <cell r="I5">
            <v>7230</v>
          </cell>
          <cell r="J5">
            <v>14480</v>
          </cell>
        </row>
        <row r="6">
          <cell r="G6" t="str">
            <v>105300-CES. CARDENAL CARO</v>
          </cell>
          <cell r="H6">
            <v>1005</v>
          </cell>
          <cell r="I6">
            <v>1018</v>
          </cell>
          <cell r="J6">
            <v>2023</v>
          </cell>
        </row>
        <row r="7">
          <cell r="G7" t="str">
            <v>105301-CES. LAS COMPAÑIAS</v>
          </cell>
          <cell r="H7">
            <v>776</v>
          </cell>
          <cell r="I7">
            <v>838</v>
          </cell>
          <cell r="J7">
            <v>1614</v>
          </cell>
        </row>
        <row r="8">
          <cell r="G8" t="str">
            <v>105302-CES. PEDRO AGUIRRE C.</v>
          </cell>
          <cell r="H8">
            <v>1254</v>
          </cell>
          <cell r="I8">
            <v>1230</v>
          </cell>
          <cell r="J8">
            <v>2484</v>
          </cell>
        </row>
        <row r="9">
          <cell r="G9" t="str">
            <v>105313-CES. SCHAFFHAUSER</v>
          </cell>
          <cell r="H9">
            <v>1153</v>
          </cell>
          <cell r="I9">
            <v>1167</v>
          </cell>
          <cell r="J9">
            <v>2320</v>
          </cell>
        </row>
        <row r="10">
          <cell r="G10" t="str">
            <v>105319-CES. CARDENAL R.S.H.</v>
          </cell>
          <cell r="H10">
            <v>1106</v>
          </cell>
          <cell r="I10">
            <v>1063</v>
          </cell>
          <cell r="J10">
            <v>2169</v>
          </cell>
        </row>
        <row r="11">
          <cell r="G11" t="str">
            <v>105325-CESFAM JUAN PABLO II</v>
          </cell>
          <cell r="H11">
            <v>1257</v>
          </cell>
          <cell r="I11">
            <v>1252</v>
          </cell>
          <cell r="J11">
            <v>2509</v>
          </cell>
        </row>
        <row r="12">
          <cell r="G12" t="str">
            <v xml:space="preserve">105400-P.S.R. ALGARROBITO            </v>
          </cell>
          <cell r="H12">
            <v>133</v>
          </cell>
          <cell r="I12">
            <v>127</v>
          </cell>
          <cell r="J12">
            <v>260</v>
          </cell>
        </row>
        <row r="13">
          <cell r="G13" t="str">
            <v>105401-P.S.R. LAS ROJAS</v>
          </cell>
          <cell r="H13">
            <v>27</v>
          </cell>
          <cell r="I13">
            <v>21</v>
          </cell>
          <cell r="J13">
            <v>48</v>
          </cell>
        </row>
        <row r="14">
          <cell r="G14" t="str">
            <v>105402-P.S.R. EL ROMERO</v>
          </cell>
          <cell r="H14">
            <v>37</v>
          </cell>
          <cell r="I14">
            <v>29</v>
          </cell>
          <cell r="J14">
            <v>66</v>
          </cell>
        </row>
        <row r="15">
          <cell r="G15" t="str">
            <v>105499-P.S.R. LAMBERT</v>
          </cell>
          <cell r="H15">
            <v>33</v>
          </cell>
          <cell r="I15">
            <v>36</v>
          </cell>
          <cell r="J15">
            <v>69</v>
          </cell>
        </row>
        <row r="16">
          <cell r="G16" t="str">
            <v>105700-CECOF VILLA EL INDIO</v>
          </cell>
          <cell r="H16">
            <v>99</v>
          </cell>
          <cell r="I16">
            <v>77</v>
          </cell>
          <cell r="J16">
            <v>176</v>
          </cell>
        </row>
        <row r="17">
          <cell r="G17" t="str">
            <v>105701-CECOF VILLA ALEMANIA</v>
          </cell>
          <cell r="H17">
            <v>68</v>
          </cell>
          <cell r="I17">
            <v>62</v>
          </cell>
          <cell r="J17">
            <v>130</v>
          </cell>
        </row>
        <row r="18">
          <cell r="G18" t="str">
            <v>105702-CECOF VILLA LAMBERT</v>
          </cell>
          <cell r="H18">
            <v>171</v>
          </cell>
          <cell r="I18">
            <v>151</v>
          </cell>
          <cell r="J18">
            <v>322</v>
          </cell>
        </row>
        <row r="19">
          <cell r="G19" t="str">
            <v>200402-CECOF ARCOS DE PINAMAR</v>
          </cell>
          <cell r="H19">
            <v>131</v>
          </cell>
          <cell r="I19">
            <v>159</v>
          </cell>
          <cell r="J19">
            <v>290</v>
          </cell>
        </row>
        <row r="20">
          <cell r="G20" t="str">
            <v>04102-COQUIMBO</v>
          </cell>
          <cell r="H20">
            <v>7644</v>
          </cell>
          <cell r="I20">
            <v>8011</v>
          </cell>
          <cell r="J20">
            <v>15655</v>
          </cell>
        </row>
        <row r="21">
          <cell r="G21" t="str">
            <v>105303-CES. SAN JUAN</v>
          </cell>
          <cell r="H21">
            <v>1157</v>
          </cell>
          <cell r="I21">
            <v>1119</v>
          </cell>
          <cell r="J21">
            <v>2276</v>
          </cell>
        </row>
        <row r="22">
          <cell r="G22" t="str">
            <v>105304-CES. SANTA CECILIA</v>
          </cell>
          <cell r="H22">
            <v>1274</v>
          </cell>
          <cell r="I22">
            <v>1202</v>
          </cell>
          <cell r="J22">
            <v>2476</v>
          </cell>
        </row>
        <row r="23">
          <cell r="G23" t="str">
            <v>105305-CES. TIERRAS BLANCAS</v>
          </cell>
          <cell r="H23">
            <v>2451</v>
          </cell>
          <cell r="I23">
            <v>2366</v>
          </cell>
          <cell r="J23">
            <v>4817</v>
          </cell>
        </row>
        <row r="24">
          <cell r="G24" t="str">
            <v>105321-CES. RURAL  TONGOY</v>
          </cell>
          <cell r="H24">
            <v>181</v>
          </cell>
          <cell r="I24">
            <v>137</v>
          </cell>
          <cell r="J24">
            <v>318</v>
          </cell>
        </row>
        <row r="25">
          <cell r="G25" t="str">
            <v>105323-CES. DR. SERGIO AGUILAR</v>
          </cell>
          <cell r="H25">
            <v>1094</v>
          </cell>
          <cell r="I25">
            <v>1384</v>
          </cell>
          <cell r="J25">
            <v>2478</v>
          </cell>
        </row>
        <row r="26">
          <cell r="G26" t="str">
            <v>105405-P.S.R. GUANAQUEROS</v>
          </cell>
          <cell r="H26">
            <v>70</v>
          </cell>
          <cell r="I26">
            <v>62</v>
          </cell>
          <cell r="J26">
            <v>132</v>
          </cell>
        </row>
        <row r="27">
          <cell r="G27" t="str">
            <v>105407-P.S.R. TAMBILLOS</v>
          </cell>
          <cell r="H27">
            <v>49</v>
          </cell>
          <cell r="I27">
            <v>48</v>
          </cell>
          <cell r="J27">
            <v>97</v>
          </cell>
        </row>
        <row r="28">
          <cell r="G28" t="str">
            <v>105705-CECOF EL ALBA</v>
          </cell>
          <cell r="H28">
            <v>241</v>
          </cell>
          <cell r="I28">
            <v>339</v>
          </cell>
          <cell r="J28">
            <v>580</v>
          </cell>
        </row>
        <row r="29">
          <cell r="G29" t="str">
            <v>200273-CECOF PUNTA MIRA</v>
          </cell>
          <cell r="H29">
            <v>194</v>
          </cell>
          <cell r="I29">
            <v>179</v>
          </cell>
          <cell r="J29">
            <v>373</v>
          </cell>
        </row>
        <row r="30">
          <cell r="G30" t="str">
            <v>200494-CESFAM EL SAUCE</v>
          </cell>
          <cell r="H30">
            <v>467</v>
          </cell>
          <cell r="I30">
            <v>632</v>
          </cell>
          <cell r="J30">
            <v>1099</v>
          </cell>
        </row>
        <row r="31">
          <cell r="G31" t="str">
            <v>200499-CESFAM PAN DE AZÚCAR</v>
          </cell>
          <cell r="H31">
            <v>466</v>
          </cell>
          <cell r="I31">
            <v>543</v>
          </cell>
          <cell r="J31">
            <v>1009</v>
          </cell>
        </row>
        <row r="32">
          <cell r="G32" t="str">
            <v>04103-ANDACOLLO</v>
          </cell>
          <cell r="H32">
            <v>214</v>
          </cell>
          <cell r="I32">
            <v>298</v>
          </cell>
          <cell r="J32">
            <v>512</v>
          </cell>
        </row>
        <row r="33">
          <cell r="G33" t="str">
            <v>105106-HOSPITAL ANDACOLLO</v>
          </cell>
          <cell r="H33">
            <v>214</v>
          </cell>
          <cell r="I33">
            <v>298</v>
          </cell>
          <cell r="J33">
            <v>512</v>
          </cell>
        </row>
        <row r="34">
          <cell r="G34" t="str">
            <v>04104-LA HIGUERA</v>
          </cell>
          <cell r="H34">
            <v>136</v>
          </cell>
          <cell r="I34">
            <v>160</v>
          </cell>
          <cell r="J34">
            <v>296</v>
          </cell>
        </row>
        <row r="35">
          <cell r="G35" t="str">
            <v>105314-CES. LA HIGUERA</v>
          </cell>
          <cell r="H35">
            <v>59</v>
          </cell>
          <cell r="I35">
            <v>56</v>
          </cell>
          <cell r="J35">
            <v>115</v>
          </cell>
        </row>
        <row r="36">
          <cell r="G36" t="str">
            <v xml:space="preserve">105500-P.S.R. CALETA HORNOS        </v>
          </cell>
          <cell r="H36">
            <v>38</v>
          </cell>
          <cell r="I36">
            <v>45</v>
          </cell>
          <cell r="J36">
            <v>83</v>
          </cell>
        </row>
        <row r="37">
          <cell r="G37" t="str">
            <v>105505-P.S.R. LOS CHOROS</v>
          </cell>
          <cell r="H37">
            <v>19</v>
          </cell>
          <cell r="I37">
            <v>20</v>
          </cell>
          <cell r="J37">
            <v>39</v>
          </cell>
        </row>
        <row r="38">
          <cell r="G38" t="str">
            <v>105506-P.S.R. EL TRAPICHE</v>
          </cell>
          <cell r="H38">
            <v>20</v>
          </cell>
          <cell r="I38">
            <v>39</v>
          </cell>
          <cell r="J38">
            <v>59</v>
          </cell>
        </row>
        <row r="39">
          <cell r="G39" t="str">
            <v>04105-PAIHUANO</v>
          </cell>
          <cell r="H39">
            <v>134</v>
          </cell>
          <cell r="I39">
            <v>199</v>
          </cell>
          <cell r="J39">
            <v>333</v>
          </cell>
        </row>
        <row r="40">
          <cell r="G40" t="str">
            <v>105306-CES. PAIHUANO</v>
          </cell>
          <cell r="H40">
            <v>70</v>
          </cell>
          <cell r="I40">
            <v>109</v>
          </cell>
          <cell r="J40">
            <v>179</v>
          </cell>
        </row>
        <row r="41">
          <cell r="G41" t="str">
            <v>105475-P.S.R. HORCON</v>
          </cell>
          <cell r="H41">
            <v>20</v>
          </cell>
          <cell r="I41">
            <v>32</v>
          </cell>
          <cell r="J41">
            <v>52</v>
          </cell>
        </row>
        <row r="42">
          <cell r="G42" t="str">
            <v>105476-P.S.R. MONTE GRANDE</v>
          </cell>
          <cell r="H42">
            <v>16</v>
          </cell>
          <cell r="I42">
            <v>21</v>
          </cell>
          <cell r="J42">
            <v>37</v>
          </cell>
        </row>
        <row r="43">
          <cell r="G43" t="str">
            <v>105477-P.S.R. PISCO ELQUI</v>
          </cell>
          <cell r="H43">
            <v>28</v>
          </cell>
          <cell r="I43">
            <v>37</v>
          </cell>
          <cell r="J43">
            <v>65</v>
          </cell>
        </row>
        <row r="44">
          <cell r="G44" t="str">
            <v>04106-VICUÑA</v>
          </cell>
          <cell r="H44">
            <v>1100</v>
          </cell>
          <cell r="I44">
            <v>945</v>
          </cell>
          <cell r="J44">
            <v>2045</v>
          </cell>
        </row>
        <row r="45">
          <cell r="G45" t="str">
            <v>105107-HOSPITAL VICUÑA</v>
          </cell>
          <cell r="H45">
            <v>572</v>
          </cell>
          <cell r="I45">
            <v>417</v>
          </cell>
          <cell r="J45">
            <v>989</v>
          </cell>
        </row>
        <row r="46">
          <cell r="G46" t="str">
            <v>105467-P.S.R. DIAGUITAS</v>
          </cell>
          <cell r="H46">
            <v>56</v>
          </cell>
          <cell r="I46">
            <v>56</v>
          </cell>
          <cell r="J46">
            <v>112</v>
          </cell>
        </row>
        <row r="47">
          <cell r="G47" t="str">
            <v>105468-P.S.R. EL MOLLE</v>
          </cell>
          <cell r="H47">
            <v>33</v>
          </cell>
          <cell r="I47">
            <v>35</v>
          </cell>
          <cell r="J47">
            <v>68</v>
          </cell>
        </row>
        <row r="48">
          <cell r="G48" t="str">
            <v>105469-P.S.R. EL TAMBO</v>
          </cell>
          <cell r="H48">
            <v>65</v>
          </cell>
          <cell r="I48">
            <v>61</v>
          </cell>
          <cell r="J48">
            <v>126</v>
          </cell>
        </row>
        <row r="49">
          <cell r="G49" t="str">
            <v>105470-P.S.R. HUANTA</v>
          </cell>
          <cell r="H49">
            <v>3</v>
          </cell>
          <cell r="I49">
            <v>3</v>
          </cell>
          <cell r="J49">
            <v>6</v>
          </cell>
        </row>
        <row r="50">
          <cell r="G50" t="str">
            <v>105471-P.S.R. PERALILLO</v>
          </cell>
          <cell r="H50">
            <v>89</v>
          </cell>
          <cell r="I50">
            <v>78</v>
          </cell>
          <cell r="J50">
            <v>167</v>
          </cell>
        </row>
        <row r="51">
          <cell r="G51" t="str">
            <v>105472-P.S.R. RIVADAVIA</v>
          </cell>
          <cell r="H51">
            <v>38</v>
          </cell>
          <cell r="I51">
            <v>40</v>
          </cell>
          <cell r="J51">
            <v>78</v>
          </cell>
        </row>
        <row r="52">
          <cell r="G52" t="str">
            <v>105473-P.S.R. TALCUNA</v>
          </cell>
          <cell r="H52">
            <v>72</v>
          </cell>
          <cell r="I52">
            <v>74</v>
          </cell>
          <cell r="J52">
            <v>146</v>
          </cell>
        </row>
        <row r="53">
          <cell r="G53" t="str">
            <v>105474-P.S.R. CHAPILCA</v>
          </cell>
          <cell r="H53">
            <v>14</v>
          </cell>
          <cell r="I53">
            <v>12</v>
          </cell>
          <cell r="J53">
            <v>26</v>
          </cell>
        </row>
        <row r="54">
          <cell r="G54" t="str">
            <v>105509-P.S.R. GUALLIGUAICA</v>
          </cell>
          <cell r="H54">
            <v>13</v>
          </cell>
          <cell r="I54">
            <v>10</v>
          </cell>
          <cell r="J54">
            <v>23</v>
          </cell>
        </row>
        <row r="55">
          <cell r="G55" t="str">
            <v>200538-CESFAM SAN ISIDRO CALINGASTA</v>
          </cell>
          <cell r="H55">
            <v>145</v>
          </cell>
          <cell r="I55">
            <v>159</v>
          </cell>
          <cell r="J55">
            <v>304</v>
          </cell>
        </row>
        <row r="56">
          <cell r="G56" t="str">
            <v>04201-ILLAPEL</v>
          </cell>
          <cell r="H56">
            <v>1122</v>
          </cell>
          <cell r="I56">
            <v>1274</v>
          </cell>
          <cell r="J56">
            <v>2396</v>
          </cell>
        </row>
        <row r="57">
          <cell r="G57" t="str">
            <v>105326-CESFAM SAN RAFAEL</v>
          </cell>
          <cell r="H57">
            <v>313</v>
          </cell>
          <cell r="I57">
            <v>298</v>
          </cell>
          <cell r="J57">
            <v>611</v>
          </cell>
        </row>
        <row r="58">
          <cell r="G58" t="str">
            <v xml:space="preserve">105443-P.S.R. CARCAMO                   </v>
          </cell>
          <cell r="H58">
            <v>31</v>
          </cell>
          <cell r="I58">
            <v>21</v>
          </cell>
          <cell r="J58">
            <v>52</v>
          </cell>
        </row>
        <row r="59">
          <cell r="G59" t="str">
            <v>105444-P.S.R. HUINTIL</v>
          </cell>
          <cell r="H59">
            <v>15</v>
          </cell>
          <cell r="I59">
            <v>17</v>
          </cell>
          <cell r="J59">
            <v>32</v>
          </cell>
        </row>
        <row r="60">
          <cell r="G60" t="str">
            <v>105445-P.S.R. LIMAHUIDA</v>
          </cell>
          <cell r="H60">
            <v>18</v>
          </cell>
          <cell r="I60">
            <v>22</v>
          </cell>
          <cell r="J60">
            <v>40</v>
          </cell>
        </row>
        <row r="61">
          <cell r="G61" t="str">
            <v>105446-P.S.R. MATANCILLA</v>
          </cell>
          <cell r="H61">
            <v>2</v>
          </cell>
          <cell r="I61">
            <v>3</v>
          </cell>
          <cell r="J61">
            <v>5</v>
          </cell>
        </row>
        <row r="62">
          <cell r="G62" t="str">
            <v>105447-P.S.R. PERALILLO</v>
          </cell>
          <cell r="H62">
            <v>32</v>
          </cell>
          <cell r="I62">
            <v>24</v>
          </cell>
          <cell r="J62">
            <v>56</v>
          </cell>
        </row>
        <row r="63">
          <cell r="G63" t="str">
            <v>105448-P.S.R. SANTA VIRGINIA</v>
          </cell>
          <cell r="H63">
            <v>7</v>
          </cell>
          <cell r="I63">
            <v>22</v>
          </cell>
          <cell r="J63">
            <v>29</v>
          </cell>
        </row>
        <row r="64">
          <cell r="G64" t="str">
            <v>105449-P.S.R. TUNGA NORTE</v>
          </cell>
          <cell r="H64">
            <v>0</v>
          </cell>
          <cell r="I64">
            <v>2</v>
          </cell>
          <cell r="J64">
            <v>2</v>
          </cell>
        </row>
        <row r="65">
          <cell r="G65" t="str">
            <v>105485-P.S.R. PLAN DE HORNOS</v>
          </cell>
          <cell r="H65">
            <v>26</v>
          </cell>
          <cell r="I65">
            <v>28</v>
          </cell>
          <cell r="J65">
            <v>54</v>
          </cell>
        </row>
        <row r="66">
          <cell r="G66" t="str">
            <v>105486-P.S.R. TUNGA SUR</v>
          </cell>
          <cell r="H66">
            <v>6</v>
          </cell>
          <cell r="I66">
            <v>3</v>
          </cell>
          <cell r="J66">
            <v>9</v>
          </cell>
        </row>
        <row r="67">
          <cell r="G67" t="str">
            <v>105487-P.S.R. CAÑAS UNO</v>
          </cell>
          <cell r="H67">
            <v>79</v>
          </cell>
          <cell r="I67">
            <v>79</v>
          </cell>
          <cell r="J67">
            <v>158</v>
          </cell>
        </row>
        <row r="68">
          <cell r="G68" t="str">
            <v>105496-P.S.R. PINTACURA SUR</v>
          </cell>
          <cell r="H68">
            <v>11</v>
          </cell>
          <cell r="I68">
            <v>15</v>
          </cell>
          <cell r="J68">
            <v>26</v>
          </cell>
        </row>
        <row r="69">
          <cell r="G69" t="str">
            <v>105504-P.S.R. SOCAVON</v>
          </cell>
          <cell r="H69">
            <v>19</v>
          </cell>
          <cell r="I69">
            <v>16</v>
          </cell>
          <cell r="J69">
            <v>35</v>
          </cell>
        </row>
        <row r="70">
          <cell r="G70" t="str">
            <v>200366-CESFAM URBANO II</v>
          </cell>
          <cell r="H70">
            <v>563</v>
          </cell>
          <cell r="I70">
            <v>724</v>
          </cell>
          <cell r="J70">
            <v>1287</v>
          </cell>
        </row>
        <row r="71">
          <cell r="G71" t="str">
            <v>04202-CANELA</v>
          </cell>
          <cell r="H71">
            <v>412</v>
          </cell>
          <cell r="I71">
            <v>379</v>
          </cell>
          <cell r="J71">
            <v>791</v>
          </cell>
        </row>
        <row r="72">
          <cell r="G72" t="str">
            <v>105309-CES. RURAL CANELA</v>
          </cell>
          <cell r="H72">
            <v>292</v>
          </cell>
          <cell r="I72">
            <v>289</v>
          </cell>
          <cell r="J72">
            <v>581</v>
          </cell>
        </row>
        <row r="73">
          <cell r="G73" t="str">
            <v xml:space="preserve">105450-P.S.R. MINCHA NORTE            </v>
          </cell>
          <cell r="H73">
            <v>31</v>
          </cell>
          <cell r="I73">
            <v>29</v>
          </cell>
          <cell r="J73">
            <v>60</v>
          </cell>
        </row>
        <row r="74">
          <cell r="G74" t="str">
            <v>105451-P.S.R. AGUA FRIA</v>
          </cell>
          <cell r="H74">
            <v>7</v>
          </cell>
          <cell r="I74">
            <v>8</v>
          </cell>
          <cell r="J74">
            <v>15</v>
          </cell>
        </row>
        <row r="75">
          <cell r="G75" t="str">
            <v>105482-P.S.R. CANELA ALTA</v>
          </cell>
          <cell r="H75">
            <v>31</v>
          </cell>
          <cell r="I75">
            <v>18</v>
          </cell>
          <cell r="J75">
            <v>49</v>
          </cell>
        </row>
        <row r="76">
          <cell r="G76" t="str">
            <v>105483-P.S.R. LOS RULOS</v>
          </cell>
          <cell r="H76">
            <v>15</v>
          </cell>
          <cell r="I76">
            <v>11</v>
          </cell>
          <cell r="J76">
            <v>26</v>
          </cell>
        </row>
        <row r="77">
          <cell r="G77" t="str">
            <v>105484-P.S.R. HUENTELAUQUEN</v>
          </cell>
          <cell r="H77">
            <v>31</v>
          </cell>
          <cell r="I77">
            <v>20</v>
          </cell>
          <cell r="J77">
            <v>51</v>
          </cell>
        </row>
        <row r="78">
          <cell r="G78" t="str">
            <v>105488-P.S.R. ESPIRITU SANTO</v>
          </cell>
          <cell r="H78">
            <v>3</v>
          </cell>
          <cell r="I78">
            <v>2</v>
          </cell>
          <cell r="J78">
            <v>5</v>
          </cell>
        </row>
        <row r="79">
          <cell r="G79" t="str">
            <v>105493-P.S.R. MINCHA SUR</v>
          </cell>
          <cell r="H79">
            <v>1</v>
          </cell>
          <cell r="I79">
            <v>1</v>
          </cell>
          <cell r="J79">
            <v>2</v>
          </cell>
        </row>
        <row r="80">
          <cell r="G80" t="str">
            <v>105497-P.S.R. JABONERIA</v>
          </cell>
          <cell r="H80">
            <v>1</v>
          </cell>
          <cell r="I80">
            <v>1</v>
          </cell>
          <cell r="J80">
            <v>2</v>
          </cell>
        </row>
        <row r="81">
          <cell r="G81" t="str">
            <v>105498-P.S.R. QUEBRADA DE LINARES</v>
          </cell>
          <cell r="H81">
            <v>0</v>
          </cell>
          <cell r="I81"/>
          <cell r="J81">
            <v>0</v>
          </cell>
        </row>
        <row r="82">
          <cell r="G82" t="str">
            <v>04203-LOS VILOS</v>
          </cell>
          <cell r="H82">
            <v>982</v>
          </cell>
          <cell r="I82">
            <v>925</v>
          </cell>
          <cell r="J82">
            <v>1907</v>
          </cell>
        </row>
        <row r="83">
          <cell r="G83" t="str">
            <v>105108-HOSPITAL LOS VILOS</v>
          </cell>
          <cell r="H83">
            <v>714</v>
          </cell>
          <cell r="I83">
            <v>647</v>
          </cell>
          <cell r="J83">
            <v>1361</v>
          </cell>
        </row>
        <row r="84">
          <cell r="G84" t="str">
            <v xml:space="preserve">105478-P.S.R. CAIMANES                   </v>
          </cell>
          <cell r="H84">
            <v>49</v>
          </cell>
          <cell r="I84">
            <v>47</v>
          </cell>
          <cell r="J84">
            <v>96</v>
          </cell>
        </row>
        <row r="85">
          <cell r="G85" t="str">
            <v>105479-P.S.R. GUANGUALI</v>
          </cell>
          <cell r="H85">
            <v>31</v>
          </cell>
          <cell r="I85">
            <v>33</v>
          </cell>
          <cell r="J85">
            <v>64</v>
          </cell>
        </row>
        <row r="86">
          <cell r="G86" t="str">
            <v>105480-P.S.R. QUILIMARI</v>
          </cell>
          <cell r="H86">
            <v>120</v>
          </cell>
          <cell r="I86">
            <v>126</v>
          </cell>
          <cell r="J86">
            <v>246</v>
          </cell>
        </row>
        <row r="87">
          <cell r="G87" t="str">
            <v>105481-P.S.R. TILAMA</v>
          </cell>
          <cell r="H87">
            <v>23</v>
          </cell>
          <cell r="I87">
            <v>19</v>
          </cell>
          <cell r="J87">
            <v>42</v>
          </cell>
        </row>
        <row r="88">
          <cell r="G88" t="str">
            <v>105511-P.S.R. LOS CONDORES</v>
          </cell>
          <cell r="H88">
            <v>45</v>
          </cell>
          <cell r="I88">
            <v>53</v>
          </cell>
          <cell r="J88">
            <v>98</v>
          </cell>
        </row>
        <row r="89">
          <cell r="G89" t="str">
            <v>04204-SALAMANCA</v>
          </cell>
          <cell r="H89">
            <v>864</v>
          </cell>
          <cell r="I89">
            <v>812</v>
          </cell>
          <cell r="J89">
            <v>1676</v>
          </cell>
        </row>
        <row r="90">
          <cell r="G90" t="str">
            <v>105104-HOSPITAL SALAMANCA</v>
          </cell>
          <cell r="H90">
            <v>399</v>
          </cell>
          <cell r="I90">
            <v>333</v>
          </cell>
          <cell r="J90">
            <v>732</v>
          </cell>
        </row>
        <row r="91">
          <cell r="G91" t="str">
            <v xml:space="preserve">105452-P.S.R. CUNCUMEN                 </v>
          </cell>
          <cell r="H91">
            <v>41</v>
          </cell>
          <cell r="I91">
            <v>44</v>
          </cell>
          <cell r="J91">
            <v>85</v>
          </cell>
        </row>
        <row r="92">
          <cell r="G92" t="str">
            <v>105453-P.S.R. TRANQUILLA</v>
          </cell>
          <cell r="H92">
            <v>75</v>
          </cell>
          <cell r="I92">
            <v>81</v>
          </cell>
          <cell r="J92">
            <v>156</v>
          </cell>
        </row>
        <row r="93">
          <cell r="G93" t="str">
            <v>105454-P.S.R. CUNLAGUA</v>
          </cell>
          <cell r="H93">
            <v>5</v>
          </cell>
          <cell r="I93">
            <v>5</v>
          </cell>
          <cell r="J93">
            <v>10</v>
          </cell>
        </row>
        <row r="94">
          <cell r="G94" t="str">
            <v>105455-P.S.R. CHILLEPIN</v>
          </cell>
          <cell r="H94">
            <v>70</v>
          </cell>
          <cell r="I94">
            <v>70</v>
          </cell>
          <cell r="J94">
            <v>140</v>
          </cell>
        </row>
        <row r="95">
          <cell r="G95" t="str">
            <v>105456-P.S.R. LLIMPO</v>
          </cell>
          <cell r="H95">
            <v>43</v>
          </cell>
          <cell r="I95">
            <v>42</v>
          </cell>
          <cell r="J95">
            <v>85</v>
          </cell>
        </row>
        <row r="96">
          <cell r="G96" t="str">
            <v>105457-P.S.R. SAN AGUSTIN</v>
          </cell>
          <cell r="H96">
            <v>13</v>
          </cell>
          <cell r="I96">
            <v>14</v>
          </cell>
          <cell r="J96">
            <v>27</v>
          </cell>
        </row>
        <row r="97">
          <cell r="G97" t="str">
            <v>105458-P.S.R. TAHUINCO</v>
          </cell>
          <cell r="H97">
            <v>98</v>
          </cell>
          <cell r="I97">
            <v>79</v>
          </cell>
          <cell r="J97">
            <v>177</v>
          </cell>
        </row>
        <row r="98">
          <cell r="G98" t="str">
            <v>105491-P.S.R. QUELEN BAJO</v>
          </cell>
          <cell r="H98">
            <v>80</v>
          </cell>
          <cell r="I98">
            <v>78</v>
          </cell>
          <cell r="J98">
            <v>158</v>
          </cell>
        </row>
        <row r="99">
          <cell r="G99" t="str">
            <v>105492-P.S.R. CAMISA</v>
          </cell>
          <cell r="H99">
            <v>18</v>
          </cell>
          <cell r="I99">
            <v>19</v>
          </cell>
          <cell r="J99">
            <v>37</v>
          </cell>
        </row>
        <row r="100">
          <cell r="G100" t="str">
            <v>105501-P.S.R. ARBOLEDA GRANDE</v>
          </cell>
          <cell r="H100">
            <v>22</v>
          </cell>
          <cell r="I100">
            <v>47</v>
          </cell>
          <cell r="J100">
            <v>69</v>
          </cell>
        </row>
        <row r="101">
          <cell r="G101" t="str">
            <v>04301-OVALLE</v>
          </cell>
          <cell r="H101">
            <v>4349</v>
          </cell>
          <cell r="I101">
            <v>4195</v>
          </cell>
          <cell r="J101">
            <v>8544</v>
          </cell>
        </row>
        <row r="102">
          <cell r="G102" t="str">
            <v>105315-CES. RURAL C. DE TAMAYA</v>
          </cell>
          <cell r="H102">
            <v>255</v>
          </cell>
          <cell r="I102">
            <v>206</v>
          </cell>
          <cell r="J102">
            <v>461</v>
          </cell>
        </row>
        <row r="103">
          <cell r="G103" t="str">
            <v>105317-CES. JORGE JORDAN D.</v>
          </cell>
          <cell r="H103">
            <v>1223</v>
          </cell>
          <cell r="I103">
            <v>1143</v>
          </cell>
          <cell r="J103">
            <v>2366</v>
          </cell>
        </row>
        <row r="104">
          <cell r="G104" t="str">
            <v>105322-CES. MARCOS MACUADA</v>
          </cell>
          <cell r="H104">
            <v>872</v>
          </cell>
          <cell r="I104">
            <v>926</v>
          </cell>
          <cell r="J104">
            <v>1798</v>
          </cell>
        </row>
        <row r="105">
          <cell r="G105" t="str">
            <v>105324-CES. SOTAQUI</v>
          </cell>
          <cell r="H105">
            <v>272</v>
          </cell>
          <cell r="I105">
            <v>252</v>
          </cell>
          <cell r="J105">
            <v>524</v>
          </cell>
        </row>
        <row r="106">
          <cell r="G106" t="str">
            <v>105415-P.S.R. BARRAZA</v>
          </cell>
          <cell r="H106">
            <v>38</v>
          </cell>
          <cell r="I106">
            <v>39</v>
          </cell>
          <cell r="J106">
            <v>77</v>
          </cell>
        </row>
        <row r="107">
          <cell r="G107" t="str">
            <v xml:space="preserve">105416-P.S.R. CAMARICO                  </v>
          </cell>
          <cell r="H107">
            <v>56</v>
          </cell>
          <cell r="I107">
            <v>61</v>
          </cell>
          <cell r="J107">
            <v>117</v>
          </cell>
        </row>
        <row r="108">
          <cell r="G108" t="str">
            <v>105417-P.S.R. ALCONES BAJOS</v>
          </cell>
          <cell r="H108">
            <v>43</v>
          </cell>
          <cell r="I108">
            <v>36</v>
          </cell>
          <cell r="J108">
            <v>79</v>
          </cell>
        </row>
        <row r="109">
          <cell r="G109" t="str">
            <v>105419-P.S.R. LAS SOSSAS</v>
          </cell>
          <cell r="H109">
            <v>10</v>
          </cell>
          <cell r="I109">
            <v>8</v>
          </cell>
          <cell r="J109">
            <v>18</v>
          </cell>
        </row>
        <row r="110">
          <cell r="G110" t="str">
            <v>105422-P.S.R. HORNILLOS</v>
          </cell>
          <cell r="H110">
            <v>9</v>
          </cell>
          <cell r="I110">
            <v>10</v>
          </cell>
          <cell r="J110">
            <v>19</v>
          </cell>
        </row>
        <row r="111">
          <cell r="G111" t="str">
            <v>105437-P.S.R. CHALINGA</v>
          </cell>
          <cell r="H111">
            <v>12</v>
          </cell>
          <cell r="I111">
            <v>11</v>
          </cell>
          <cell r="J111">
            <v>23</v>
          </cell>
        </row>
        <row r="112">
          <cell r="G112" t="str">
            <v>105439-P.S.R. CERRO BLANCO</v>
          </cell>
          <cell r="H112">
            <v>12</v>
          </cell>
          <cell r="I112">
            <v>7</v>
          </cell>
          <cell r="J112">
            <v>19</v>
          </cell>
        </row>
        <row r="113">
          <cell r="G113" t="str">
            <v>105507-P.S.R. HUAMALATA</v>
          </cell>
          <cell r="H113">
            <v>47</v>
          </cell>
          <cell r="I113">
            <v>43</v>
          </cell>
          <cell r="J113">
            <v>90</v>
          </cell>
        </row>
        <row r="114">
          <cell r="G114" t="str">
            <v>105510-P.S.R. RECOLETA</v>
          </cell>
          <cell r="H114">
            <v>45</v>
          </cell>
          <cell r="I114">
            <v>44</v>
          </cell>
          <cell r="J114">
            <v>89</v>
          </cell>
        </row>
        <row r="115">
          <cell r="G115" t="str">
            <v>105722-CECOF SAN JOSE DE LA DEHESA</v>
          </cell>
          <cell r="H115">
            <v>318</v>
          </cell>
          <cell r="I115">
            <v>271</v>
          </cell>
          <cell r="J115">
            <v>589</v>
          </cell>
        </row>
        <row r="116">
          <cell r="G116" t="str">
            <v>105723-CECOF LIMARI</v>
          </cell>
          <cell r="H116">
            <v>178</v>
          </cell>
          <cell r="I116">
            <v>179</v>
          </cell>
          <cell r="J116">
            <v>357</v>
          </cell>
        </row>
        <row r="117">
          <cell r="G117" t="str">
            <v>200258-CECOF LOS COPIHUES</v>
          </cell>
          <cell r="H117">
            <v>156</v>
          </cell>
          <cell r="I117">
            <v>97</v>
          </cell>
          <cell r="J117">
            <v>253</v>
          </cell>
        </row>
        <row r="118">
          <cell r="G118" t="str">
            <v>200367-CECOF COLONIA LIMARÍ</v>
          </cell>
          <cell r="H118">
            <v>86</v>
          </cell>
          <cell r="I118">
            <v>96</v>
          </cell>
          <cell r="J118">
            <v>182</v>
          </cell>
        </row>
        <row r="119">
          <cell r="G119" t="str">
            <v>200569-CESFAM FRAY JORGE</v>
          </cell>
          <cell r="H119">
            <v>717</v>
          </cell>
          <cell r="I119">
            <v>766</v>
          </cell>
          <cell r="J119">
            <v>1483</v>
          </cell>
        </row>
        <row r="120">
          <cell r="G120" t="str">
            <v>04302-COMBARBALÁ</v>
          </cell>
          <cell r="H120">
            <v>513</v>
          </cell>
          <cell r="I120">
            <v>490</v>
          </cell>
          <cell r="J120">
            <v>1003</v>
          </cell>
        </row>
        <row r="121">
          <cell r="G121" t="str">
            <v>105105-HOSPITAL COMBARBALÁ</v>
          </cell>
          <cell r="H121">
            <v>319</v>
          </cell>
          <cell r="I121">
            <v>296</v>
          </cell>
          <cell r="J121">
            <v>615</v>
          </cell>
        </row>
        <row r="122">
          <cell r="G122" t="str">
            <v>105433-P.S.R. SAN LORENZO</v>
          </cell>
          <cell r="H122">
            <v>2</v>
          </cell>
          <cell r="I122">
            <v>3</v>
          </cell>
          <cell r="J122">
            <v>5</v>
          </cell>
        </row>
        <row r="123">
          <cell r="G123" t="str">
            <v>105434-P.S.R. SAN MARCOS</v>
          </cell>
          <cell r="H123">
            <v>18</v>
          </cell>
          <cell r="I123">
            <v>20</v>
          </cell>
          <cell r="J123">
            <v>38</v>
          </cell>
        </row>
        <row r="124">
          <cell r="G124" t="str">
            <v>105441-P.S.R. MANQUEHUA</v>
          </cell>
          <cell r="H124">
            <v>12</v>
          </cell>
          <cell r="I124">
            <v>11</v>
          </cell>
          <cell r="J124">
            <v>23</v>
          </cell>
        </row>
        <row r="125">
          <cell r="G125" t="str">
            <v xml:space="preserve">105459-P.S.R. BARRANCAS                </v>
          </cell>
          <cell r="H125">
            <v>14</v>
          </cell>
          <cell r="I125">
            <v>15</v>
          </cell>
          <cell r="J125">
            <v>29</v>
          </cell>
        </row>
        <row r="126">
          <cell r="G126" t="str">
            <v>105460-P.S.R. COGOTI 18</v>
          </cell>
          <cell r="H126">
            <v>45</v>
          </cell>
          <cell r="I126">
            <v>48</v>
          </cell>
          <cell r="J126">
            <v>93</v>
          </cell>
        </row>
        <row r="127">
          <cell r="G127" t="str">
            <v>105461-P.S.R. EL HUACHO</v>
          </cell>
          <cell r="H127">
            <v>4</v>
          </cell>
          <cell r="I127">
            <v>5</v>
          </cell>
          <cell r="J127">
            <v>9</v>
          </cell>
        </row>
        <row r="128">
          <cell r="G128" t="str">
            <v>105462-P.S.R. EL SAUCE</v>
          </cell>
          <cell r="H128">
            <v>13</v>
          </cell>
          <cell r="I128">
            <v>9</v>
          </cell>
          <cell r="J128">
            <v>22</v>
          </cell>
        </row>
        <row r="129">
          <cell r="G129" t="str">
            <v>105463-P.S.R. QUILITAPIA</v>
          </cell>
          <cell r="H129">
            <v>28</v>
          </cell>
          <cell r="I129">
            <v>22</v>
          </cell>
          <cell r="J129">
            <v>50</v>
          </cell>
        </row>
        <row r="130">
          <cell r="G130" t="str">
            <v>105464-P.S.R. LA LIGUA</v>
          </cell>
          <cell r="H130">
            <v>25</v>
          </cell>
          <cell r="I130">
            <v>28</v>
          </cell>
          <cell r="J130">
            <v>53</v>
          </cell>
        </row>
        <row r="131">
          <cell r="G131" t="str">
            <v>105465-P.S.R. RAMADILLA</v>
          </cell>
          <cell r="H131">
            <v>9</v>
          </cell>
          <cell r="I131">
            <v>12</v>
          </cell>
          <cell r="J131">
            <v>21</v>
          </cell>
        </row>
        <row r="132">
          <cell r="G132" t="str">
            <v>105466-P.S.R. VALLE HERMOSO</v>
          </cell>
          <cell r="H132">
            <v>18</v>
          </cell>
          <cell r="I132">
            <v>13</v>
          </cell>
          <cell r="J132">
            <v>31</v>
          </cell>
        </row>
        <row r="133">
          <cell r="G133" t="str">
            <v>105490-P.S.R. EL DURAZNO</v>
          </cell>
          <cell r="H133">
            <v>6</v>
          </cell>
          <cell r="I133">
            <v>8</v>
          </cell>
          <cell r="J133">
            <v>14</v>
          </cell>
        </row>
        <row r="134">
          <cell r="G134" t="str">
            <v>04303-MONTE PATRIA</v>
          </cell>
          <cell r="H134">
            <v>1512</v>
          </cell>
          <cell r="I134">
            <v>1499</v>
          </cell>
          <cell r="J134">
            <v>3011</v>
          </cell>
        </row>
        <row r="135">
          <cell r="G135" t="str">
            <v>105307-CES. RURAL MONTE PATRIA</v>
          </cell>
          <cell r="H135">
            <v>548</v>
          </cell>
          <cell r="I135">
            <v>504</v>
          </cell>
          <cell r="J135">
            <v>1052</v>
          </cell>
        </row>
        <row r="136">
          <cell r="G136" t="str">
            <v>105311-CES. RURAL CHAÑARAL ALTO</v>
          </cell>
          <cell r="H136">
            <v>202</v>
          </cell>
          <cell r="I136">
            <v>200</v>
          </cell>
          <cell r="J136">
            <v>402</v>
          </cell>
        </row>
        <row r="137">
          <cell r="G137" t="str">
            <v>105312-CES. RURAL CAREN</v>
          </cell>
          <cell r="H137">
            <v>112</v>
          </cell>
          <cell r="I137">
            <v>106</v>
          </cell>
          <cell r="J137">
            <v>218</v>
          </cell>
        </row>
        <row r="138">
          <cell r="G138" t="str">
            <v>105318-CES. RURAL EL PALQUI</v>
          </cell>
          <cell r="H138">
            <v>400</v>
          </cell>
          <cell r="I138">
            <v>461</v>
          </cell>
          <cell r="J138">
            <v>861</v>
          </cell>
        </row>
        <row r="139">
          <cell r="G139" t="str">
            <v>105425-P.S.R. CHILECITO</v>
          </cell>
          <cell r="H139">
            <v>19</v>
          </cell>
          <cell r="I139">
            <v>16</v>
          </cell>
          <cell r="J139">
            <v>35</v>
          </cell>
        </row>
        <row r="140">
          <cell r="G140" t="str">
            <v>105427-P.S.R. HACIENDA VALDIVIA</v>
          </cell>
          <cell r="H140">
            <v>21</v>
          </cell>
          <cell r="I140">
            <v>20</v>
          </cell>
          <cell r="J140">
            <v>41</v>
          </cell>
        </row>
        <row r="141">
          <cell r="G141" t="str">
            <v>105428-P.S.R. HUATULAME</v>
          </cell>
          <cell r="H141">
            <v>35</v>
          </cell>
          <cell r="I141">
            <v>33</v>
          </cell>
          <cell r="J141">
            <v>68</v>
          </cell>
        </row>
        <row r="142">
          <cell r="G142" t="str">
            <v>105430-P.S.R. MIALQUI</v>
          </cell>
          <cell r="H142">
            <v>11</v>
          </cell>
          <cell r="I142">
            <v>9</v>
          </cell>
          <cell r="J142">
            <v>20</v>
          </cell>
        </row>
        <row r="143">
          <cell r="G143" t="str">
            <v>105431-P.S.R. PEDREGAL</v>
          </cell>
          <cell r="H143">
            <v>24</v>
          </cell>
          <cell r="I143">
            <v>18</v>
          </cell>
          <cell r="J143">
            <v>42</v>
          </cell>
        </row>
        <row r="144">
          <cell r="G144" t="str">
            <v>105432-P.S.R. RAPEL</v>
          </cell>
          <cell r="H144">
            <v>58</v>
          </cell>
          <cell r="I144">
            <v>53</v>
          </cell>
          <cell r="J144">
            <v>111</v>
          </cell>
        </row>
        <row r="145">
          <cell r="G145" t="str">
            <v>105435-P.S.R. TULAHUEN</v>
          </cell>
          <cell r="H145">
            <v>63</v>
          </cell>
          <cell r="I145">
            <v>59</v>
          </cell>
          <cell r="J145">
            <v>122</v>
          </cell>
        </row>
        <row r="146">
          <cell r="G146" t="str">
            <v>105436-P.S.R. EL MAITEN</v>
          </cell>
          <cell r="H146">
            <v>5</v>
          </cell>
          <cell r="I146">
            <v>7</v>
          </cell>
          <cell r="J146">
            <v>12</v>
          </cell>
        </row>
        <row r="147">
          <cell r="G147" t="str">
            <v>105489-P.S.R. RAMADAS DE TULAHUEN</v>
          </cell>
          <cell r="H147">
            <v>14</v>
          </cell>
          <cell r="I147">
            <v>13</v>
          </cell>
          <cell r="J147">
            <v>27</v>
          </cell>
        </row>
        <row r="148">
          <cell r="G148" t="str">
            <v>04304-PUNITAQUI</v>
          </cell>
          <cell r="H148">
            <v>590</v>
          </cell>
          <cell r="I148">
            <v>603</v>
          </cell>
          <cell r="J148">
            <v>1193</v>
          </cell>
        </row>
        <row r="149">
          <cell r="G149" t="str">
            <v>105308-CES. RURAL PUNITAQUI</v>
          </cell>
          <cell r="H149">
            <v>569</v>
          </cell>
          <cell r="I149">
            <v>582</v>
          </cell>
          <cell r="J149">
            <v>1151</v>
          </cell>
        </row>
        <row r="150">
          <cell r="G150" t="str">
            <v>105440-P.S.R. DIVISADERO</v>
          </cell>
          <cell r="H150">
            <v>6</v>
          </cell>
          <cell r="I150">
            <v>5</v>
          </cell>
          <cell r="J150">
            <v>11</v>
          </cell>
        </row>
        <row r="151">
          <cell r="G151" t="str">
            <v>105442-P.S.R. SAN PEDRO DE QUILES</v>
          </cell>
          <cell r="H151">
            <v>6</v>
          </cell>
          <cell r="I151">
            <v>6</v>
          </cell>
          <cell r="J151">
            <v>12</v>
          </cell>
        </row>
        <row r="152">
          <cell r="G152" t="str">
            <v xml:space="preserve">105508-P.S.R. EL PARRAL DE QUILES  </v>
          </cell>
          <cell r="H152">
            <v>9</v>
          </cell>
          <cell r="I152">
            <v>10</v>
          </cell>
          <cell r="J152">
            <v>19</v>
          </cell>
        </row>
        <row r="153">
          <cell r="G153" t="str">
            <v>04305-RIO HURTADO</v>
          </cell>
          <cell r="H153">
            <v>135</v>
          </cell>
          <cell r="I153">
            <v>147</v>
          </cell>
          <cell r="J153">
            <v>282</v>
          </cell>
        </row>
        <row r="154">
          <cell r="G154" t="str">
            <v>105310-CES. RURAL PICHASCA</v>
          </cell>
          <cell r="H154">
            <v>64</v>
          </cell>
          <cell r="I154">
            <v>75</v>
          </cell>
          <cell r="J154">
            <v>139</v>
          </cell>
        </row>
        <row r="155">
          <cell r="G155" t="str">
            <v>105409-P.S.R. EL CHAÑAR</v>
          </cell>
          <cell r="H155">
            <v>8</v>
          </cell>
          <cell r="I155">
            <v>6</v>
          </cell>
          <cell r="J155">
            <v>14</v>
          </cell>
        </row>
        <row r="156">
          <cell r="G156" t="str">
            <v>105410-P.S.R. HURTADO</v>
          </cell>
          <cell r="H156">
            <v>14</v>
          </cell>
          <cell r="I156">
            <v>12</v>
          </cell>
          <cell r="J156">
            <v>26</v>
          </cell>
        </row>
        <row r="157">
          <cell r="G157" t="str">
            <v>105411-P.S.R. LAS BREAS</v>
          </cell>
          <cell r="H157">
            <v>7</v>
          </cell>
          <cell r="I157">
            <v>8</v>
          </cell>
          <cell r="J157">
            <v>15</v>
          </cell>
        </row>
        <row r="158">
          <cell r="G158" t="str">
            <v>105413-P.S.R. SAMO ALTO</v>
          </cell>
          <cell r="H158">
            <v>15</v>
          </cell>
          <cell r="I158">
            <v>17</v>
          </cell>
          <cell r="J158">
            <v>32</v>
          </cell>
        </row>
        <row r="159">
          <cell r="G159" t="str">
            <v>105414-P.S.R. SERON</v>
          </cell>
          <cell r="H159">
            <v>23</v>
          </cell>
          <cell r="I159">
            <v>22</v>
          </cell>
          <cell r="J159">
            <v>45</v>
          </cell>
        </row>
        <row r="160">
          <cell r="G160" t="str">
            <v>105503-P.S.R. TABAQUEROS</v>
          </cell>
          <cell r="H160">
            <v>4</v>
          </cell>
          <cell r="I160">
            <v>7</v>
          </cell>
          <cell r="J160">
            <v>11</v>
          </cell>
        </row>
        <row r="161">
          <cell r="G161" t="str">
            <v>Total general</v>
          </cell>
          <cell r="H161">
            <v>26957</v>
          </cell>
          <cell r="I161">
            <v>27167</v>
          </cell>
          <cell r="J161">
            <v>54124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ACT DEN6.1"/>
      <sheetName val="NUM6.2"/>
      <sheetName val="NUM7"/>
      <sheetName val="NUM8"/>
      <sheetName val="NUM9"/>
      <sheetName val="ACT NUM10"/>
      <sheetName val="NUM13"/>
      <sheetName val="DEN13"/>
      <sheetName val="NUM17"/>
      <sheetName val="6.1 2018"/>
      <sheetName val="7 2018"/>
      <sheetName val="10 2018"/>
    </sheetNames>
    <sheetDataSet>
      <sheetData sheetId="0">
        <row r="3">
          <cell r="G3" t="str">
            <v>Suma de Total</v>
          </cell>
        </row>
      </sheetData>
      <sheetData sheetId="1">
        <row r="3">
          <cell r="G3" t="str">
            <v>Suma de Total</v>
          </cell>
        </row>
      </sheetData>
      <sheetData sheetId="2">
        <row r="3">
          <cell r="G3" t="str">
            <v>Suma de Total</v>
          </cell>
        </row>
      </sheetData>
      <sheetData sheetId="3">
        <row r="3">
          <cell r="G3" t="str">
            <v>Suma de Total</v>
          </cell>
        </row>
      </sheetData>
      <sheetData sheetId="4">
        <row r="3">
          <cell r="G3" t="str">
            <v>Suma de Total</v>
          </cell>
        </row>
      </sheetData>
      <sheetData sheetId="5">
        <row r="3">
          <cell r="G3" t="str">
            <v>Suma de Total</v>
          </cell>
        </row>
      </sheetData>
      <sheetData sheetId="6">
        <row r="3">
          <cell r="G3" t="str">
            <v>Suma de Total</v>
          </cell>
        </row>
      </sheetData>
      <sheetData sheetId="7">
        <row r="3">
          <cell r="G3" t="str">
            <v>Suma de Total</v>
          </cell>
        </row>
      </sheetData>
      <sheetData sheetId="8">
        <row r="3">
          <cell r="G3" t="str">
            <v>Suma de Total</v>
          </cell>
        </row>
      </sheetData>
      <sheetData sheetId="9">
        <row r="3">
          <cell r="G3" t="str">
            <v>Suma de Total</v>
          </cell>
        </row>
      </sheetData>
      <sheetData sheetId="10">
        <row r="3">
          <cell r="G3" t="str">
            <v>Suma de Total</v>
          </cell>
        </row>
      </sheetData>
      <sheetData sheetId="11">
        <row r="3">
          <cell r="G3" t="str">
            <v>Suma de Total</v>
          </cell>
        </row>
      </sheetData>
      <sheetData sheetId="12">
        <row r="3">
          <cell r="G3" t="str">
            <v>Suma de Total</v>
          </cell>
        </row>
      </sheetData>
      <sheetData sheetId="13">
        <row r="3">
          <cell r="G3" t="str">
            <v>Suma de Total</v>
          </cell>
        </row>
      </sheetData>
      <sheetData sheetId="1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834</v>
          </cell>
          <cell r="I5">
            <v>834</v>
          </cell>
          <cell r="J5">
            <v>834</v>
          </cell>
        </row>
        <row r="6">
          <cell r="G6">
            <v>0</v>
          </cell>
          <cell r="H6">
            <v>834</v>
          </cell>
          <cell r="I6">
            <v>834</v>
          </cell>
          <cell r="J6">
            <v>834</v>
          </cell>
        </row>
        <row r="7">
          <cell r="G7" t="str">
            <v>04101-LA SERENA</v>
          </cell>
          <cell r="H7">
            <v>11033</v>
          </cell>
          <cell r="I7">
            <v>10995</v>
          </cell>
          <cell r="J7">
            <v>22028</v>
          </cell>
        </row>
        <row r="8">
          <cell r="G8" t="str">
            <v>105100-HOSPITAL LA SERENA</v>
          </cell>
          <cell r="H8">
            <v>138</v>
          </cell>
          <cell r="I8">
            <v>26</v>
          </cell>
          <cell r="J8">
            <v>164</v>
          </cell>
        </row>
        <row r="9">
          <cell r="G9" t="str">
            <v>105300-CES. CARDENAL CARO</v>
          </cell>
          <cell r="H9">
            <v>1837</v>
          </cell>
          <cell r="I9">
            <v>1809</v>
          </cell>
          <cell r="J9">
            <v>3646</v>
          </cell>
        </row>
        <row r="10">
          <cell r="G10" t="str">
            <v>105301-CES. LAS COMPAÑIAS</v>
          </cell>
          <cell r="H10">
            <v>1300</v>
          </cell>
          <cell r="I10">
            <v>1299</v>
          </cell>
          <cell r="J10">
            <v>2599</v>
          </cell>
        </row>
        <row r="11">
          <cell r="G11" t="str">
            <v>105302-CES. PEDRO AGUIRRE C.</v>
          </cell>
          <cell r="H11">
            <v>1708</v>
          </cell>
          <cell r="I11">
            <v>1662</v>
          </cell>
          <cell r="J11">
            <v>3370</v>
          </cell>
        </row>
        <row r="12">
          <cell r="G12" t="str">
            <v>105313-CES. SCHAFFHAUSER</v>
          </cell>
          <cell r="H12">
            <v>1831</v>
          </cell>
          <cell r="I12">
            <v>1816</v>
          </cell>
          <cell r="J12">
            <v>3647</v>
          </cell>
        </row>
        <row r="13">
          <cell r="G13" t="str">
            <v>105319-CES. CARDENAL R.S.H.</v>
          </cell>
          <cell r="H13">
            <v>1570</v>
          </cell>
          <cell r="I13">
            <v>1531</v>
          </cell>
          <cell r="J13">
            <v>3101</v>
          </cell>
        </row>
        <row r="14">
          <cell r="G14" t="str">
            <v>105325-CESFAM JUAN PABLO II</v>
          </cell>
          <cell r="H14">
            <v>1422</v>
          </cell>
          <cell r="I14">
            <v>1499</v>
          </cell>
          <cell r="J14">
            <v>2921</v>
          </cell>
        </row>
        <row r="15">
          <cell r="G15" t="str">
            <v xml:space="preserve">105400-P.S.R. ALGARROBITO            </v>
          </cell>
          <cell r="H15">
            <v>426</v>
          </cell>
          <cell r="I15">
            <v>410</v>
          </cell>
          <cell r="J15">
            <v>836</v>
          </cell>
        </row>
        <row r="16">
          <cell r="G16" t="str">
            <v>105401-P.S.R. LAS ROJAS</v>
          </cell>
          <cell r="H16">
            <v>52</v>
          </cell>
          <cell r="I16">
            <v>57</v>
          </cell>
          <cell r="J16">
            <v>109</v>
          </cell>
        </row>
        <row r="17">
          <cell r="G17" t="str">
            <v>105402-P.S.R. EL ROMERO</v>
          </cell>
          <cell r="H17">
            <v>69</v>
          </cell>
          <cell r="I17">
            <v>68</v>
          </cell>
          <cell r="J17">
            <v>137</v>
          </cell>
        </row>
        <row r="18">
          <cell r="G18" t="str">
            <v>105499-P.S.R. LAMBERT</v>
          </cell>
          <cell r="H18">
            <v>56</v>
          </cell>
          <cell r="I18">
            <v>61</v>
          </cell>
          <cell r="J18">
            <v>117</v>
          </cell>
        </row>
        <row r="19">
          <cell r="G19" t="str">
            <v>105700-CECOF VILLA EL INDIO</v>
          </cell>
          <cell r="H19">
            <v>212</v>
          </cell>
          <cell r="I19">
            <v>214</v>
          </cell>
          <cell r="J19">
            <v>426</v>
          </cell>
        </row>
        <row r="20">
          <cell r="G20" t="str">
            <v>105701-CECOF VILLA ALEMANIA</v>
          </cell>
          <cell r="H20">
            <v>101</v>
          </cell>
          <cell r="I20">
            <v>153</v>
          </cell>
          <cell r="J20">
            <v>254</v>
          </cell>
        </row>
        <row r="21">
          <cell r="G21" t="str">
            <v>105702-CECOF VILLA LAMBERT</v>
          </cell>
          <cell r="H21">
            <v>246</v>
          </cell>
          <cell r="I21">
            <v>287</v>
          </cell>
          <cell r="J21">
            <v>533</v>
          </cell>
        </row>
        <row r="22">
          <cell r="G22" t="str">
            <v>200402-CECOF ARCOS DE PINAMAR</v>
          </cell>
          <cell r="H22">
            <v>65</v>
          </cell>
          <cell r="I22">
            <v>103</v>
          </cell>
          <cell r="J22">
            <v>168</v>
          </cell>
        </row>
        <row r="23">
          <cell r="G23" t="str">
            <v>04102-COQUIMBO</v>
          </cell>
          <cell r="H23">
            <v>14771</v>
          </cell>
          <cell r="I23">
            <v>12007</v>
          </cell>
          <cell r="J23">
            <v>26778</v>
          </cell>
        </row>
        <row r="24">
          <cell r="G24" t="str">
            <v>105101-HOSPITAL COQUIMBO</v>
          </cell>
          <cell r="H24">
            <v>172</v>
          </cell>
          <cell r="I24">
            <v>172</v>
          </cell>
          <cell r="J24">
            <v>344</v>
          </cell>
        </row>
        <row r="25">
          <cell r="G25" t="str">
            <v>105303-CES. SAN JUAN</v>
          </cell>
          <cell r="H25">
            <v>1701</v>
          </cell>
          <cell r="I25">
            <v>1857</v>
          </cell>
          <cell r="J25">
            <v>3558</v>
          </cell>
        </row>
        <row r="26">
          <cell r="G26" t="str">
            <v>105304-CES. SANTA CECILIA</v>
          </cell>
          <cell r="H26">
            <v>1657</v>
          </cell>
          <cell r="I26">
            <v>1702</v>
          </cell>
          <cell r="J26">
            <v>3359</v>
          </cell>
        </row>
        <row r="27">
          <cell r="G27" t="str">
            <v>105305-CES. TIERRAS BLANCAS</v>
          </cell>
          <cell r="H27">
            <v>7601</v>
          </cell>
          <cell r="I27">
            <v>3870</v>
          </cell>
          <cell r="J27">
            <v>11471</v>
          </cell>
        </row>
        <row r="28">
          <cell r="G28" t="str">
            <v>105321-CES. RURAL  TONGOY</v>
          </cell>
          <cell r="H28">
            <v>439</v>
          </cell>
          <cell r="I28">
            <v>465</v>
          </cell>
          <cell r="J28">
            <v>904</v>
          </cell>
        </row>
        <row r="29">
          <cell r="G29" t="str">
            <v>105323-CES. DR. SERGIO AGUILAR</v>
          </cell>
          <cell r="H29">
            <v>2414</v>
          </cell>
          <cell r="I29">
            <v>2234</v>
          </cell>
          <cell r="J29">
            <v>4648</v>
          </cell>
        </row>
        <row r="30">
          <cell r="G30" t="str">
            <v xml:space="preserve">105404-P.S.R. EL TANGUE                         </v>
          </cell>
          <cell r="H30">
            <v>6</v>
          </cell>
          <cell r="I30">
            <v>6</v>
          </cell>
          <cell r="J30">
            <v>6</v>
          </cell>
        </row>
        <row r="31">
          <cell r="G31" t="str">
            <v>105405-P.S.R. GUANAQUEROS</v>
          </cell>
          <cell r="H31">
            <v>165</v>
          </cell>
          <cell r="I31">
            <v>169</v>
          </cell>
          <cell r="J31">
            <v>334</v>
          </cell>
        </row>
        <row r="32">
          <cell r="G32" t="str">
            <v>105407-P.S.R. TAMBILLOS</v>
          </cell>
          <cell r="H32">
            <v>40</v>
          </cell>
          <cell r="I32">
            <v>44</v>
          </cell>
          <cell r="J32">
            <v>84</v>
          </cell>
        </row>
        <row r="33">
          <cell r="G33" t="str">
            <v>105705-CECOF EL ALBA</v>
          </cell>
          <cell r="H33">
            <v>294</v>
          </cell>
          <cell r="I33">
            <v>301</v>
          </cell>
          <cell r="J33">
            <v>595</v>
          </cell>
        </row>
        <row r="34">
          <cell r="G34" t="str">
            <v>200273-CECOF PUNTA MIRA</v>
          </cell>
          <cell r="H34">
            <v>282</v>
          </cell>
          <cell r="I34">
            <v>274</v>
          </cell>
          <cell r="J34">
            <v>556</v>
          </cell>
        </row>
        <row r="35">
          <cell r="G35" t="str">
            <v>200494-CESFAM EL SAUCE</v>
          </cell>
          <cell r="H35">
            <v>556</v>
          </cell>
          <cell r="I35">
            <v>321</v>
          </cell>
          <cell r="J35">
            <v>321</v>
          </cell>
        </row>
        <row r="36">
          <cell r="G36" t="str">
            <v>200499-CESFAM PAN DE AZÚCAR</v>
          </cell>
          <cell r="H36">
            <v>321</v>
          </cell>
          <cell r="I36">
            <v>598</v>
          </cell>
          <cell r="J36">
            <v>598</v>
          </cell>
        </row>
        <row r="37">
          <cell r="G37" t="str">
            <v>04103-ANDACOLLO</v>
          </cell>
          <cell r="H37">
            <v>563</v>
          </cell>
          <cell r="I37">
            <v>676</v>
          </cell>
          <cell r="J37">
            <v>1239</v>
          </cell>
        </row>
        <row r="38">
          <cell r="G38" t="str">
            <v>105106-HOSPITAL ANDACOLLO</v>
          </cell>
          <cell r="H38">
            <v>563</v>
          </cell>
          <cell r="I38">
            <v>676</v>
          </cell>
          <cell r="J38">
            <v>1239</v>
          </cell>
        </row>
        <row r="39">
          <cell r="G39" t="str">
            <v>04104-LA HIGUERA</v>
          </cell>
          <cell r="H39">
            <v>401</v>
          </cell>
          <cell r="I39">
            <v>390</v>
          </cell>
          <cell r="J39">
            <v>791</v>
          </cell>
        </row>
        <row r="40">
          <cell r="G40" t="str">
            <v>105314-CES. LA HIGUERA</v>
          </cell>
          <cell r="H40">
            <v>122</v>
          </cell>
          <cell r="I40">
            <v>116</v>
          </cell>
          <cell r="J40">
            <v>238</v>
          </cell>
        </row>
        <row r="41">
          <cell r="G41" t="str">
            <v xml:space="preserve">105500-P.S.R. CALETA HORNOS        </v>
          </cell>
          <cell r="H41">
            <v>116</v>
          </cell>
          <cell r="I41">
            <v>107</v>
          </cell>
          <cell r="J41">
            <v>223</v>
          </cell>
        </row>
        <row r="42">
          <cell r="G42" t="str">
            <v>105505-P.S.R. LOS CHOROS</v>
          </cell>
          <cell r="H42">
            <v>91</v>
          </cell>
          <cell r="I42">
            <v>80</v>
          </cell>
          <cell r="J42">
            <v>171</v>
          </cell>
        </row>
        <row r="43">
          <cell r="G43" t="str">
            <v>105506-P.S.R. EL TRAPICHE</v>
          </cell>
          <cell r="H43">
            <v>72</v>
          </cell>
          <cell r="I43">
            <v>87</v>
          </cell>
          <cell r="J43">
            <v>159</v>
          </cell>
        </row>
        <row r="44">
          <cell r="G44" t="str">
            <v>04105-PAIHUANO</v>
          </cell>
          <cell r="H44">
            <v>432</v>
          </cell>
          <cell r="I44">
            <v>471</v>
          </cell>
          <cell r="J44">
            <v>903</v>
          </cell>
        </row>
        <row r="45">
          <cell r="G45" t="str">
            <v>105306-CES. PAIHUANO</v>
          </cell>
          <cell r="H45">
            <v>193</v>
          </cell>
          <cell r="I45">
            <v>204</v>
          </cell>
          <cell r="J45">
            <v>397</v>
          </cell>
        </row>
        <row r="46">
          <cell r="G46" t="str">
            <v>105475-P.S.R. HORCON</v>
          </cell>
          <cell r="H46">
            <v>78</v>
          </cell>
          <cell r="I46">
            <v>82</v>
          </cell>
          <cell r="J46">
            <v>160</v>
          </cell>
        </row>
        <row r="47">
          <cell r="G47" t="str">
            <v>105476-P.S.R. MONTE GRANDE</v>
          </cell>
          <cell r="H47">
            <v>59</v>
          </cell>
          <cell r="I47">
            <v>72</v>
          </cell>
          <cell r="J47">
            <v>131</v>
          </cell>
        </row>
        <row r="48">
          <cell r="G48" t="str">
            <v>105477-P.S.R. PISCO ELQUI</v>
          </cell>
          <cell r="H48">
            <v>102</v>
          </cell>
          <cell r="I48">
            <v>113</v>
          </cell>
          <cell r="J48">
            <v>215</v>
          </cell>
        </row>
        <row r="49">
          <cell r="G49" t="str">
            <v>04106-VICUÑA</v>
          </cell>
          <cell r="H49">
            <v>1857</v>
          </cell>
          <cell r="I49">
            <v>2144</v>
          </cell>
          <cell r="J49">
            <v>4001</v>
          </cell>
        </row>
        <row r="50">
          <cell r="G50" t="str">
            <v>105107-HOSPITAL VICUÑA</v>
          </cell>
          <cell r="H50">
            <v>983</v>
          </cell>
          <cell r="I50">
            <v>1030</v>
          </cell>
          <cell r="J50">
            <v>2013</v>
          </cell>
        </row>
        <row r="51">
          <cell r="G51" t="str">
            <v>105467-P.S.R. DIAGUITAS</v>
          </cell>
          <cell r="H51">
            <v>144</v>
          </cell>
          <cell r="I51">
            <v>145</v>
          </cell>
          <cell r="J51">
            <v>289</v>
          </cell>
        </row>
        <row r="52">
          <cell r="G52" t="str">
            <v>105468-P.S.R. EL MOLLE</v>
          </cell>
          <cell r="H52">
            <v>76</v>
          </cell>
          <cell r="I52">
            <v>84</v>
          </cell>
          <cell r="J52">
            <v>160</v>
          </cell>
        </row>
        <row r="53">
          <cell r="G53" t="str">
            <v>105469-P.S.R. EL TAMBO</v>
          </cell>
          <cell r="H53">
            <v>160</v>
          </cell>
          <cell r="I53">
            <v>167</v>
          </cell>
          <cell r="J53">
            <v>327</v>
          </cell>
        </row>
        <row r="54">
          <cell r="G54" t="str">
            <v>105470-P.S.R. HUANTA</v>
          </cell>
          <cell r="H54">
            <v>8</v>
          </cell>
          <cell r="I54">
            <v>8</v>
          </cell>
          <cell r="J54">
            <v>16</v>
          </cell>
        </row>
        <row r="55">
          <cell r="G55" t="str">
            <v>105471-P.S.R. PERALILLO</v>
          </cell>
          <cell r="H55">
            <v>180</v>
          </cell>
          <cell r="I55">
            <v>172</v>
          </cell>
          <cell r="J55">
            <v>352</v>
          </cell>
        </row>
        <row r="56">
          <cell r="G56" t="str">
            <v>105472-P.S.R. RIVADAVIA</v>
          </cell>
          <cell r="H56">
            <v>104</v>
          </cell>
          <cell r="I56">
            <v>106</v>
          </cell>
          <cell r="J56">
            <v>210</v>
          </cell>
        </row>
        <row r="57">
          <cell r="G57" t="str">
            <v>105473-P.S.R. TALCUNA</v>
          </cell>
          <cell r="H57">
            <v>126</v>
          </cell>
          <cell r="I57">
            <v>122</v>
          </cell>
          <cell r="J57">
            <v>248</v>
          </cell>
        </row>
        <row r="58">
          <cell r="G58" t="str">
            <v>105474-P.S.R. CHAPILCA</v>
          </cell>
          <cell r="H58">
            <v>37</v>
          </cell>
          <cell r="I58">
            <v>35</v>
          </cell>
          <cell r="J58">
            <v>72</v>
          </cell>
        </row>
        <row r="59">
          <cell r="G59" t="str">
            <v>105509-P.S.R. GUALLIGUAICA</v>
          </cell>
          <cell r="H59">
            <v>39</v>
          </cell>
          <cell r="I59">
            <v>40</v>
          </cell>
          <cell r="J59">
            <v>79</v>
          </cell>
        </row>
        <row r="60">
          <cell r="G60" t="str">
            <v>200538-CESFAM SAN ISIDRO CALINGASTA</v>
          </cell>
          <cell r="H60">
            <v>79</v>
          </cell>
          <cell r="I60">
            <v>235</v>
          </cell>
          <cell r="J60">
            <v>235</v>
          </cell>
        </row>
        <row r="61">
          <cell r="G61" t="str">
            <v>04201-ILLAPEL</v>
          </cell>
          <cell r="H61">
            <v>2363</v>
          </cell>
          <cell r="I61">
            <v>2397</v>
          </cell>
          <cell r="J61">
            <v>4760</v>
          </cell>
        </row>
        <row r="62">
          <cell r="G62" t="str">
            <v>105326-CESFAM SAN RAFAEL</v>
          </cell>
          <cell r="H62">
            <v>624</v>
          </cell>
          <cell r="I62">
            <v>659</v>
          </cell>
          <cell r="J62">
            <v>1283</v>
          </cell>
        </row>
        <row r="63">
          <cell r="G63" t="str">
            <v xml:space="preserve">105443-P.S.R. CARCAMO                   </v>
          </cell>
          <cell r="H63">
            <v>90</v>
          </cell>
          <cell r="I63">
            <v>92</v>
          </cell>
          <cell r="J63">
            <v>182</v>
          </cell>
        </row>
        <row r="64">
          <cell r="G64" t="str">
            <v>105444-P.S.R. HUINTIL</v>
          </cell>
          <cell r="H64">
            <v>63</v>
          </cell>
          <cell r="I64">
            <v>62</v>
          </cell>
          <cell r="J64">
            <v>125</v>
          </cell>
        </row>
        <row r="65">
          <cell r="G65" t="str">
            <v>105445-P.S.R. LIMAHUIDA</v>
          </cell>
          <cell r="H65">
            <v>50</v>
          </cell>
          <cell r="I65">
            <v>50</v>
          </cell>
          <cell r="J65">
            <v>100</v>
          </cell>
        </row>
        <row r="66">
          <cell r="G66" t="str">
            <v>105446-P.S.R. MATANCILLA</v>
          </cell>
          <cell r="H66">
            <v>11</v>
          </cell>
          <cell r="I66">
            <v>11</v>
          </cell>
          <cell r="J66">
            <v>22</v>
          </cell>
        </row>
        <row r="67">
          <cell r="G67" t="str">
            <v>105447-P.S.R. PERALILLO</v>
          </cell>
          <cell r="H67">
            <v>45</v>
          </cell>
          <cell r="I67">
            <v>40</v>
          </cell>
          <cell r="J67">
            <v>85</v>
          </cell>
        </row>
        <row r="68">
          <cell r="G68" t="str">
            <v>105448-P.S.R. SANTA VIRGINIA</v>
          </cell>
          <cell r="H68">
            <v>67</v>
          </cell>
          <cell r="I68">
            <v>67</v>
          </cell>
          <cell r="J68">
            <v>134</v>
          </cell>
        </row>
        <row r="69">
          <cell r="G69" t="str">
            <v>105449-P.S.R. TUNGA NORTE</v>
          </cell>
          <cell r="H69">
            <v>19</v>
          </cell>
          <cell r="I69">
            <v>23</v>
          </cell>
          <cell r="J69">
            <v>42</v>
          </cell>
        </row>
        <row r="70">
          <cell r="G70" t="str">
            <v>105485-P.S.R. PLAN DE HORNOS</v>
          </cell>
          <cell r="H70">
            <v>88</v>
          </cell>
          <cell r="I70">
            <v>85</v>
          </cell>
          <cell r="J70">
            <v>173</v>
          </cell>
        </row>
        <row r="71">
          <cell r="G71" t="str">
            <v>105486-P.S.R. TUNGA SUR</v>
          </cell>
          <cell r="H71">
            <v>29</v>
          </cell>
          <cell r="I71">
            <v>32</v>
          </cell>
          <cell r="J71">
            <v>61</v>
          </cell>
        </row>
        <row r="72">
          <cell r="G72" t="str">
            <v>105487-P.S.R. CAÑAS UNO</v>
          </cell>
          <cell r="H72">
            <v>126</v>
          </cell>
          <cell r="I72">
            <v>134</v>
          </cell>
          <cell r="J72">
            <v>260</v>
          </cell>
        </row>
        <row r="73">
          <cell r="G73" t="str">
            <v>105496-P.S.R. PINTACURA SUR</v>
          </cell>
          <cell r="H73">
            <v>36</v>
          </cell>
          <cell r="I73">
            <v>33</v>
          </cell>
          <cell r="J73">
            <v>69</v>
          </cell>
        </row>
        <row r="74">
          <cell r="G74" t="str">
            <v>105504-P.S.R. SOCAVON</v>
          </cell>
          <cell r="H74">
            <v>40</v>
          </cell>
          <cell r="I74">
            <v>41</v>
          </cell>
          <cell r="J74">
            <v>81</v>
          </cell>
        </row>
        <row r="75">
          <cell r="G75" t="str">
            <v>200366-CESFAM URBANO II</v>
          </cell>
          <cell r="H75">
            <v>1075</v>
          </cell>
          <cell r="I75">
            <v>1068</v>
          </cell>
          <cell r="J75">
            <v>2143</v>
          </cell>
        </row>
        <row r="76">
          <cell r="G76" t="str">
            <v>04202-CANELA</v>
          </cell>
          <cell r="H76">
            <v>896</v>
          </cell>
          <cell r="I76">
            <v>874</v>
          </cell>
          <cell r="J76">
            <v>1770</v>
          </cell>
        </row>
        <row r="77">
          <cell r="G77" t="str">
            <v>105309-CES. RURAL CANELA</v>
          </cell>
          <cell r="H77">
            <v>464</v>
          </cell>
          <cell r="I77">
            <v>436</v>
          </cell>
          <cell r="J77">
            <v>900</v>
          </cell>
        </row>
        <row r="78">
          <cell r="G78" t="str">
            <v xml:space="preserve">105450-P.S.R. MINCHA NORTE            </v>
          </cell>
          <cell r="H78">
            <v>171</v>
          </cell>
          <cell r="I78">
            <v>165</v>
          </cell>
          <cell r="J78">
            <v>336</v>
          </cell>
        </row>
        <row r="79">
          <cell r="G79" t="str">
            <v>105451-P.S.R. AGUA FRIA</v>
          </cell>
          <cell r="H79">
            <v>31</v>
          </cell>
          <cell r="I79">
            <v>33</v>
          </cell>
          <cell r="J79">
            <v>64</v>
          </cell>
        </row>
        <row r="80">
          <cell r="G80" t="str">
            <v>105482-P.S.R. CANELA ALTA</v>
          </cell>
          <cell r="H80">
            <v>78</v>
          </cell>
          <cell r="I80">
            <v>78</v>
          </cell>
          <cell r="J80">
            <v>156</v>
          </cell>
        </row>
        <row r="81">
          <cell r="G81" t="str">
            <v>105483-P.S.R. LOS RULOS</v>
          </cell>
          <cell r="H81">
            <v>26</v>
          </cell>
          <cell r="I81">
            <v>29</v>
          </cell>
          <cell r="J81">
            <v>55</v>
          </cell>
        </row>
        <row r="82">
          <cell r="G82" t="str">
            <v>105484-P.S.R. HUENTELAUQUEN</v>
          </cell>
          <cell r="H82">
            <v>66</v>
          </cell>
          <cell r="I82">
            <v>77</v>
          </cell>
          <cell r="J82">
            <v>143</v>
          </cell>
        </row>
        <row r="83">
          <cell r="G83" t="str">
            <v>105488-P.S.R. ESPIRITU SANTO</v>
          </cell>
          <cell r="H83">
            <v>12</v>
          </cell>
          <cell r="I83">
            <v>10</v>
          </cell>
          <cell r="J83">
            <v>22</v>
          </cell>
        </row>
        <row r="84">
          <cell r="G84" t="str">
            <v>105493-P.S.R. MINCHA SUR</v>
          </cell>
          <cell r="H84">
            <v>20</v>
          </cell>
          <cell r="I84">
            <v>21</v>
          </cell>
          <cell r="J84">
            <v>41</v>
          </cell>
        </row>
        <row r="85">
          <cell r="G85" t="str">
            <v>105497-P.S.R. JABONERIA</v>
          </cell>
          <cell r="H85">
            <v>18</v>
          </cell>
          <cell r="I85">
            <v>17</v>
          </cell>
          <cell r="J85">
            <v>35</v>
          </cell>
        </row>
        <row r="86">
          <cell r="G86" t="str">
            <v>105498-P.S.R. QUEBRADA DE LINARES</v>
          </cell>
          <cell r="H86">
            <v>10</v>
          </cell>
          <cell r="I86">
            <v>8</v>
          </cell>
          <cell r="J86">
            <v>18</v>
          </cell>
        </row>
        <row r="87">
          <cell r="G87" t="str">
            <v>04203-LOS VILOS</v>
          </cell>
          <cell r="H87">
            <v>1568</v>
          </cell>
          <cell r="I87">
            <v>1636</v>
          </cell>
          <cell r="J87">
            <v>3204</v>
          </cell>
        </row>
        <row r="88">
          <cell r="G88" t="str">
            <v>105108-HOSPITAL LOS VILOS</v>
          </cell>
          <cell r="H88">
            <v>1019</v>
          </cell>
          <cell r="I88">
            <v>1069</v>
          </cell>
          <cell r="J88">
            <v>2088</v>
          </cell>
        </row>
        <row r="89">
          <cell r="G89" t="str">
            <v xml:space="preserve">105478-P.S.R. CAIMANES                   </v>
          </cell>
          <cell r="H89">
            <v>129</v>
          </cell>
          <cell r="I89">
            <v>130</v>
          </cell>
          <cell r="J89">
            <v>259</v>
          </cell>
        </row>
        <row r="90">
          <cell r="G90" t="str">
            <v>105479-P.S.R. GUANGUALI</v>
          </cell>
          <cell r="H90">
            <v>86</v>
          </cell>
          <cell r="I90">
            <v>91</v>
          </cell>
          <cell r="J90">
            <v>177</v>
          </cell>
        </row>
        <row r="91">
          <cell r="G91" t="str">
            <v>105480-P.S.R. QUILIMARI</v>
          </cell>
          <cell r="H91">
            <v>204</v>
          </cell>
          <cell r="I91">
            <v>224</v>
          </cell>
          <cell r="J91">
            <v>428</v>
          </cell>
        </row>
        <row r="92">
          <cell r="G92" t="str">
            <v>105481-P.S.R. TILAMA</v>
          </cell>
          <cell r="H92">
            <v>39</v>
          </cell>
          <cell r="I92">
            <v>43</v>
          </cell>
          <cell r="J92">
            <v>82</v>
          </cell>
        </row>
        <row r="93">
          <cell r="G93" t="str">
            <v>105511-P.S.R. LOS CONDORES</v>
          </cell>
          <cell r="H93">
            <v>91</v>
          </cell>
          <cell r="I93">
            <v>79</v>
          </cell>
          <cell r="J93">
            <v>170</v>
          </cell>
        </row>
        <row r="94">
          <cell r="G94" t="str">
            <v>04204-SALAMANCA</v>
          </cell>
          <cell r="H94">
            <v>1877</v>
          </cell>
          <cell r="I94">
            <v>2241</v>
          </cell>
          <cell r="J94">
            <v>4118</v>
          </cell>
        </row>
        <row r="95">
          <cell r="G95" t="str">
            <v>105104-HOSPITAL SALAMANCA</v>
          </cell>
          <cell r="H95">
            <v>765</v>
          </cell>
          <cell r="I95">
            <v>889</v>
          </cell>
          <cell r="J95">
            <v>1654</v>
          </cell>
        </row>
        <row r="96">
          <cell r="G96" t="str">
            <v xml:space="preserve">105452-P.S.R. CUNCUMEN                 </v>
          </cell>
          <cell r="H96">
            <v>62</v>
          </cell>
          <cell r="I96">
            <v>58</v>
          </cell>
          <cell r="J96">
            <v>120</v>
          </cell>
        </row>
        <row r="97">
          <cell r="G97" t="str">
            <v>105453-P.S.R. TRANQUILLA</v>
          </cell>
          <cell r="H97">
            <v>249</v>
          </cell>
          <cell r="I97">
            <v>249</v>
          </cell>
          <cell r="J97">
            <v>498</v>
          </cell>
        </row>
        <row r="98">
          <cell r="G98" t="str">
            <v>105454-P.S.R. CUNLAGUA</v>
          </cell>
          <cell r="H98">
            <v>29</v>
          </cell>
          <cell r="I98">
            <v>28</v>
          </cell>
          <cell r="J98">
            <v>57</v>
          </cell>
        </row>
        <row r="99">
          <cell r="G99" t="str">
            <v>105455-P.S.R. CHILLEPIN</v>
          </cell>
          <cell r="H99">
            <v>107</v>
          </cell>
          <cell r="I99">
            <v>113</v>
          </cell>
          <cell r="J99">
            <v>220</v>
          </cell>
        </row>
        <row r="100">
          <cell r="G100" t="str">
            <v>105456-P.S.R. LLIMPO</v>
          </cell>
          <cell r="H100">
            <v>115</v>
          </cell>
          <cell r="I100">
            <v>127</v>
          </cell>
          <cell r="J100">
            <v>242</v>
          </cell>
        </row>
        <row r="101">
          <cell r="G101" t="str">
            <v>105457-P.S.R. SAN AGUSTIN</v>
          </cell>
          <cell r="H101">
            <v>69</v>
          </cell>
          <cell r="I101">
            <v>68</v>
          </cell>
          <cell r="J101">
            <v>137</v>
          </cell>
        </row>
        <row r="102">
          <cell r="G102" t="str">
            <v>105458-P.S.R. TAHUINCO</v>
          </cell>
          <cell r="H102">
            <v>210</v>
          </cell>
          <cell r="I102">
            <v>210</v>
          </cell>
          <cell r="J102">
            <v>420</v>
          </cell>
        </row>
        <row r="103">
          <cell r="G103" t="str">
            <v>105491-P.S.R. QUELEN BAJO</v>
          </cell>
          <cell r="H103">
            <v>271</v>
          </cell>
          <cell r="I103">
            <v>279</v>
          </cell>
          <cell r="J103">
            <v>550</v>
          </cell>
        </row>
        <row r="104">
          <cell r="G104" t="str">
            <v>105492-P.S.R. CAMISA</v>
          </cell>
          <cell r="H104">
            <v>550</v>
          </cell>
          <cell r="I104">
            <v>71</v>
          </cell>
          <cell r="J104">
            <v>71</v>
          </cell>
        </row>
        <row r="105">
          <cell r="G105" t="str">
            <v>105501-P.S.R. ARBOLEDA GRANDE</v>
          </cell>
          <cell r="H105">
            <v>71</v>
          </cell>
          <cell r="I105">
            <v>149</v>
          </cell>
          <cell r="J105">
            <v>149</v>
          </cell>
        </row>
        <row r="106">
          <cell r="G106" t="str">
            <v>04301-OVALLE</v>
          </cell>
          <cell r="H106">
            <v>7511</v>
          </cell>
          <cell r="I106">
            <v>7530</v>
          </cell>
          <cell r="J106">
            <v>15041</v>
          </cell>
        </row>
        <row r="107">
          <cell r="G107" t="str">
            <v>105315-CES. RURAL C. DE TAMAYA</v>
          </cell>
          <cell r="H107">
            <v>636</v>
          </cell>
          <cell r="I107">
            <v>664</v>
          </cell>
          <cell r="J107">
            <v>1300</v>
          </cell>
        </row>
        <row r="108">
          <cell r="G108" t="str">
            <v>105317-CES. JORGE JORDAN D.</v>
          </cell>
          <cell r="H108">
            <v>1869</v>
          </cell>
          <cell r="I108">
            <v>1881</v>
          </cell>
          <cell r="J108">
            <v>3750</v>
          </cell>
        </row>
        <row r="109">
          <cell r="G109" t="str">
            <v>105322-CES. MARCOS MACUADA</v>
          </cell>
          <cell r="H109">
            <v>2323</v>
          </cell>
          <cell r="I109">
            <v>2317</v>
          </cell>
          <cell r="J109">
            <v>4640</v>
          </cell>
        </row>
        <row r="110">
          <cell r="G110" t="str">
            <v>105324-CES. SOTAQUI</v>
          </cell>
          <cell r="H110">
            <v>442</v>
          </cell>
          <cell r="I110">
            <v>380</v>
          </cell>
          <cell r="J110">
            <v>822</v>
          </cell>
        </row>
        <row r="111">
          <cell r="G111" t="str">
            <v>105415-P.S.R. BARRAZA</v>
          </cell>
          <cell r="H111">
            <v>139</v>
          </cell>
          <cell r="I111">
            <v>145</v>
          </cell>
          <cell r="J111">
            <v>284</v>
          </cell>
        </row>
        <row r="112">
          <cell r="G112" t="str">
            <v xml:space="preserve">105416-P.S.R. CAMARICO                  </v>
          </cell>
          <cell r="H112">
            <v>166</v>
          </cell>
          <cell r="I112">
            <v>169</v>
          </cell>
          <cell r="J112">
            <v>335</v>
          </cell>
        </row>
        <row r="113">
          <cell r="G113" t="str">
            <v>105417-P.S.R. ALCONES BAJOS</v>
          </cell>
          <cell r="H113">
            <v>86</v>
          </cell>
          <cell r="I113">
            <v>90</v>
          </cell>
          <cell r="J113">
            <v>176</v>
          </cell>
        </row>
        <row r="114">
          <cell r="G114" t="str">
            <v>105419-P.S.R. LAS SOSSAS</v>
          </cell>
          <cell r="H114">
            <v>47</v>
          </cell>
          <cell r="I114">
            <v>46</v>
          </cell>
          <cell r="J114">
            <v>93</v>
          </cell>
        </row>
        <row r="115">
          <cell r="G115" t="str">
            <v>105422-P.S.R. HORNILLOS</v>
          </cell>
          <cell r="H115">
            <v>44</v>
          </cell>
          <cell r="I115">
            <v>42</v>
          </cell>
          <cell r="J115">
            <v>86</v>
          </cell>
        </row>
        <row r="116">
          <cell r="G116" t="str">
            <v>105437-P.S.R. CHALINGA</v>
          </cell>
          <cell r="H116">
            <v>73</v>
          </cell>
          <cell r="I116">
            <v>78</v>
          </cell>
          <cell r="J116">
            <v>151</v>
          </cell>
        </row>
        <row r="117">
          <cell r="G117" t="str">
            <v>105439-P.S.R. CERRO BLANCO</v>
          </cell>
          <cell r="H117">
            <v>35</v>
          </cell>
          <cell r="I117">
            <v>32</v>
          </cell>
          <cell r="J117">
            <v>67</v>
          </cell>
        </row>
        <row r="118">
          <cell r="G118" t="str">
            <v>105507-P.S.R. HUAMALATA</v>
          </cell>
          <cell r="H118">
            <v>151</v>
          </cell>
          <cell r="I118">
            <v>139</v>
          </cell>
          <cell r="J118">
            <v>290</v>
          </cell>
        </row>
        <row r="119">
          <cell r="G119" t="str">
            <v>105510-P.S.R. RECOLETA</v>
          </cell>
          <cell r="H119">
            <v>169</v>
          </cell>
          <cell r="I119">
            <v>159</v>
          </cell>
          <cell r="J119">
            <v>328</v>
          </cell>
        </row>
        <row r="120">
          <cell r="G120" t="str">
            <v>105722-CECOF SAN JOSE DE LA DEHESA</v>
          </cell>
          <cell r="H120">
            <v>472</v>
          </cell>
          <cell r="I120">
            <v>482</v>
          </cell>
          <cell r="J120">
            <v>954</v>
          </cell>
        </row>
        <row r="121">
          <cell r="G121" t="str">
            <v>105723-CECOF LIMARI</v>
          </cell>
          <cell r="H121">
            <v>305</v>
          </cell>
          <cell r="I121">
            <v>321</v>
          </cell>
          <cell r="J121">
            <v>626</v>
          </cell>
        </row>
        <row r="122">
          <cell r="G122" t="str">
            <v>200258-CECOF LOS COPIHUES</v>
          </cell>
          <cell r="H122">
            <v>287</v>
          </cell>
          <cell r="I122">
            <v>304</v>
          </cell>
          <cell r="J122">
            <v>591</v>
          </cell>
        </row>
        <row r="123">
          <cell r="G123" t="str">
            <v>200367-CECOF COLONIA LIMARÍ</v>
          </cell>
          <cell r="H123">
            <v>267</v>
          </cell>
          <cell r="I123">
            <v>281</v>
          </cell>
          <cell r="J123">
            <v>548</v>
          </cell>
        </row>
        <row r="124">
          <cell r="G124" t="str">
            <v>04302-COMBARBALÁ</v>
          </cell>
          <cell r="H124">
            <v>1157</v>
          </cell>
          <cell r="I124">
            <v>1220</v>
          </cell>
          <cell r="J124">
            <v>2377</v>
          </cell>
        </row>
        <row r="125">
          <cell r="G125" t="str">
            <v>105105-HOSPITAL COMBARBALÁ</v>
          </cell>
          <cell r="H125">
            <v>564</v>
          </cell>
          <cell r="I125">
            <v>586</v>
          </cell>
          <cell r="J125">
            <v>1150</v>
          </cell>
        </row>
        <row r="126">
          <cell r="G126" t="str">
            <v>105433-P.S.R. SAN LORENZO</v>
          </cell>
          <cell r="H126">
            <v>10</v>
          </cell>
          <cell r="I126">
            <v>10</v>
          </cell>
          <cell r="J126">
            <v>20</v>
          </cell>
        </row>
        <row r="127">
          <cell r="G127" t="str">
            <v>105434-P.S.R. SAN MARCOS</v>
          </cell>
          <cell r="H127">
            <v>85</v>
          </cell>
          <cell r="I127">
            <v>84</v>
          </cell>
          <cell r="J127">
            <v>169</v>
          </cell>
        </row>
        <row r="128">
          <cell r="G128" t="str">
            <v>105441-P.S.R. MANQUEHUA</v>
          </cell>
          <cell r="H128">
            <v>38</v>
          </cell>
          <cell r="I128">
            <v>40</v>
          </cell>
          <cell r="J128">
            <v>78</v>
          </cell>
        </row>
        <row r="129">
          <cell r="G129" t="str">
            <v xml:space="preserve">105459-P.S.R. BARRANCAS                </v>
          </cell>
          <cell r="H129">
            <v>29</v>
          </cell>
          <cell r="I129">
            <v>29</v>
          </cell>
          <cell r="J129">
            <v>58</v>
          </cell>
        </row>
        <row r="130">
          <cell r="G130" t="str">
            <v>105460-P.S.R. COGOTI 18</v>
          </cell>
          <cell r="H130">
            <v>112</v>
          </cell>
          <cell r="I130">
            <v>120</v>
          </cell>
          <cell r="J130">
            <v>232</v>
          </cell>
        </row>
        <row r="131">
          <cell r="G131" t="str">
            <v>105461-P.S.R. EL HUACHO</v>
          </cell>
          <cell r="H131">
            <v>19</v>
          </cell>
          <cell r="I131">
            <v>24</v>
          </cell>
          <cell r="J131">
            <v>43</v>
          </cell>
        </row>
        <row r="132">
          <cell r="G132" t="str">
            <v>105462-P.S.R. EL SAUCE</v>
          </cell>
          <cell r="H132">
            <v>41</v>
          </cell>
          <cell r="I132">
            <v>47</v>
          </cell>
          <cell r="J132">
            <v>88</v>
          </cell>
        </row>
        <row r="133">
          <cell r="G133" t="str">
            <v>105463-P.S.R. QUILITAPIA</v>
          </cell>
          <cell r="H133">
            <v>70</v>
          </cell>
          <cell r="I133">
            <v>88</v>
          </cell>
          <cell r="J133">
            <v>158</v>
          </cell>
        </row>
        <row r="134">
          <cell r="G134" t="str">
            <v>105464-P.S.R. LA LIGUA</v>
          </cell>
          <cell r="H134">
            <v>55</v>
          </cell>
          <cell r="I134">
            <v>55</v>
          </cell>
          <cell r="J134">
            <v>110</v>
          </cell>
        </row>
        <row r="135">
          <cell r="G135" t="str">
            <v>105465-P.S.R. RAMADILLA</v>
          </cell>
          <cell r="H135">
            <v>42</v>
          </cell>
          <cell r="I135">
            <v>45</v>
          </cell>
          <cell r="J135">
            <v>87</v>
          </cell>
        </row>
        <row r="136">
          <cell r="G136" t="str">
            <v>105466-P.S.R. VALLE HERMOSO</v>
          </cell>
          <cell r="H136">
            <v>59</v>
          </cell>
          <cell r="I136">
            <v>58</v>
          </cell>
          <cell r="J136">
            <v>117</v>
          </cell>
        </row>
        <row r="137">
          <cell r="G137" t="str">
            <v>105490-P.S.R. EL DURAZNO</v>
          </cell>
          <cell r="H137">
            <v>33</v>
          </cell>
          <cell r="I137">
            <v>34</v>
          </cell>
          <cell r="J137">
            <v>67</v>
          </cell>
        </row>
        <row r="138">
          <cell r="G138" t="str">
            <v>04303-MONTE PATRIA</v>
          </cell>
          <cell r="H138">
            <v>2531</v>
          </cell>
          <cell r="I138">
            <v>2492</v>
          </cell>
          <cell r="J138">
            <v>5023</v>
          </cell>
        </row>
        <row r="139">
          <cell r="G139" t="str">
            <v>105307-CES. RURAL MONTE PATRIA</v>
          </cell>
          <cell r="H139">
            <v>661</v>
          </cell>
          <cell r="I139">
            <v>668</v>
          </cell>
          <cell r="J139">
            <v>1329</v>
          </cell>
        </row>
        <row r="140">
          <cell r="G140" t="str">
            <v>105311-CES. RURAL CHAÑARAL ALTO</v>
          </cell>
          <cell r="H140">
            <v>429</v>
          </cell>
          <cell r="I140">
            <v>335</v>
          </cell>
          <cell r="J140">
            <v>764</v>
          </cell>
        </row>
        <row r="141">
          <cell r="G141" t="str">
            <v>105312-CES. RURAL CAREN</v>
          </cell>
          <cell r="H141">
            <v>247</v>
          </cell>
          <cell r="I141">
            <v>249</v>
          </cell>
          <cell r="J141">
            <v>496</v>
          </cell>
        </row>
        <row r="142">
          <cell r="G142" t="str">
            <v>105318-CES. RURAL EL PALQUI</v>
          </cell>
          <cell r="H142">
            <v>695</v>
          </cell>
          <cell r="I142">
            <v>679</v>
          </cell>
          <cell r="J142">
            <v>1374</v>
          </cell>
        </row>
        <row r="143">
          <cell r="G143" t="str">
            <v>105425-P.S.R. CHILECITO</v>
          </cell>
          <cell r="H143">
            <v>40</v>
          </cell>
          <cell r="I143">
            <v>42</v>
          </cell>
          <cell r="J143">
            <v>82</v>
          </cell>
        </row>
        <row r="144">
          <cell r="G144" t="str">
            <v>105427-P.S.R. HACIENDA VALDIVIA</v>
          </cell>
          <cell r="H144">
            <v>30</v>
          </cell>
          <cell r="I144">
            <v>59</v>
          </cell>
          <cell r="J144">
            <v>89</v>
          </cell>
        </row>
        <row r="145">
          <cell r="G145" t="str">
            <v>105428-P.S.R. HUATULAME</v>
          </cell>
          <cell r="H145">
            <v>56</v>
          </cell>
          <cell r="I145">
            <v>67</v>
          </cell>
          <cell r="J145">
            <v>123</v>
          </cell>
        </row>
        <row r="146">
          <cell r="G146" t="str">
            <v>105430-P.S.R. MIALQUI</v>
          </cell>
          <cell r="H146">
            <v>47</v>
          </cell>
          <cell r="I146">
            <v>48</v>
          </cell>
          <cell r="J146">
            <v>95</v>
          </cell>
        </row>
        <row r="147">
          <cell r="G147" t="str">
            <v>105431-P.S.R. PEDREGAL</v>
          </cell>
          <cell r="H147">
            <v>71</v>
          </cell>
          <cell r="I147">
            <v>72</v>
          </cell>
          <cell r="J147">
            <v>143</v>
          </cell>
        </row>
        <row r="148">
          <cell r="G148" t="str">
            <v>105432-P.S.R. RAPEL</v>
          </cell>
          <cell r="H148">
            <v>107</v>
          </cell>
          <cell r="I148">
            <v>118</v>
          </cell>
          <cell r="J148">
            <v>225</v>
          </cell>
        </row>
        <row r="149">
          <cell r="G149" t="str">
            <v>105435-P.S.R. TULAHUEN</v>
          </cell>
          <cell r="H149">
            <v>84</v>
          </cell>
          <cell r="I149">
            <v>93</v>
          </cell>
          <cell r="J149">
            <v>177</v>
          </cell>
        </row>
        <row r="150">
          <cell r="G150" t="str">
            <v>105436-P.S.R. EL MAITEN</v>
          </cell>
          <cell r="H150">
            <v>40</v>
          </cell>
          <cell r="I150">
            <v>38</v>
          </cell>
          <cell r="J150">
            <v>78</v>
          </cell>
        </row>
        <row r="151">
          <cell r="G151" t="str">
            <v>105489-P.S.R. RAMADAS DE TULAHUEN</v>
          </cell>
          <cell r="H151">
            <v>24</v>
          </cell>
          <cell r="I151">
            <v>24</v>
          </cell>
          <cell r="J151">
            <v>48</v>
          </cell>
        </row>
        <row r="152">
          <cell r="G152" t="str">
            <v>04304-PUNITAQUI</v>
          </cell>
          <cell r="H152">
            <v>1026</v>
          </cell>
          <cell r="I152">
            <v>1010</v>
          </cell>
          <cell r="J152">
            <v>2036</v>
          </cell>
        </row>
        <row r="153">
          <cell r="G153" t="str">
            <v>105308-CES. RURAL PUNITAQUI</v>
          </cell>
          <cell r="H153">
            <v>902</v>
          </cell>
          <cell r="I153">
            <v>890</v>
          </cell>
          <cell r="J153">
            <v>1792</v>
          </cell>
        </row>
        <row r="154">
          <cell r="G154" t="str">
            <v>105440-P.S.R. DIVISADERO</v>
          </cell>
          <cell r="H154">
            <v>40</v>
          </cell>
          <cell r="I154">
            <v>37</v>
          </cell>
          <cell r="J154">
            <v>77</v>
          </cell>
        </row>
        <row r="155">
          <cell r="G155" t="str">
            <v>105442-P.S.R. SAN PEDRO DE QUILES</v>
          </cell>
          <cell r="H155">
            <v>40</v>
          </cell>
          <cell r="I155">
            <v>44</v>
          </cell>
          <cell r="J155">
            <v>84</v>
          </cell>
        </row>
        <row r="156">
          <cell r="G156" t="str">
            <v xml:space="preserve">105508-P.S.R. EL PARRAL DE QUILES  </v>
          </cell>
          <cell r="H156">
            <v>44</v>
          </cell>
          <cell r="I156">
            <v>39</v>
          </cell>
          <cell r="J156">
            <v>83</v>
          </cell>
        </row>
        <row r="157">
          <cell r="G157" t="str">
            <v>04305-RIO HURTADO</v>
          </cell>
          <cell r="H157">
            <v>464</v>
          </cell>
          <cell r="I157">
            <v>465</v>
          </cell>
          <cell r="J157">
            <v>929</v>
          </cell>
        </row>
        <row r="158">
          <cell r="G158" t="str">
            <v>105310-CES. RURAL PICHASCA</v>
          </cell>
          <cell r="H158">
            <v>189</v>
          </cell>
          <cell r="I158">
            <v>183</v>
          </cell>
          <cell r="J158">
            <v>372</v>
          </cell>
        </row>
        <row r="159">
          <cell r="G159" t="str">
            <v>105409-P.S.R. EL CHAÑAR</v>
          </cell>
          <cell r="H159">
            <v>20</v>
          </cell>
          <cell r="I159">
            <v>19</v>
          </cell>
          <cell r="J159">
            <v>39</v>
          </cell>
        </row>
        <row r="160">
          <cell r="G160" t="str">
            <v>105410-P.S.R. HURTADO</v>
          </cell>
          <cell r="H160">
            <v>43</v>
          </cell>
          <cell r="I160">
            <v>49</v>
          </cell>
          <cell r="J160">
            <v>92</v>
          </cell>
        </row>
        <row r="161">
          <cell r="G161" t="str">
            <v>105411-P.S.R. LAS BREAS</v>
          </cell>
          <cell r="H161">
            <v>29</v>
          </cell>
          <cell r="I161">
            <v>29</v>
          </cell>
          <cell r="J161">
            <v>58</v>
          </cell>
        </row>
        <row r="162">
          <cell r="G162" t="str">
            <v>105413-P.S.R. SAMO ALTO</v>
          </cell>
          <cell r="H162">
            <v>84</v>
          </cell>
          <cell r="I162">
            <v>86</v>
          </cell>
          <cell r="J162">
            <v>170</v>
          </cell>
        </row>
        <row r="163">
          <cell r="G163" t="str">
            <v>105414-P.S.R. SERON</v>
          </cell>
          <cell r="H163">
            <v>66</v>
          </cell>
          <cell r="I163">
            <v>65</v>
          </cell>
          <cell r="J163">
            <v>131</v>
          </cell>
        </row>
        <row r="164">
          <cell r="G164" t="str">
            <v>105503-P.S.R. TABAQUEROS</v>
          </cell>
          <cell r="H164">
            <v>33</v>
          </cell>
          <cell r="I164">
            <v>34</v>
          </cell>
          <cell r="J164">
            <v>67</v>
          </cell>
        </row>
        <row r="165">
          <cell r="G165" t="str">
            <v>Total general</v>
          </cell>
          <cell r="H165">
            <v>49284</v>
          </cell>
          <cell r="I165">
            <v>46548</v>
          </cell>
          <cell r="J165">
            <v>95832</v>
          </cell>
        </row>
      </sheetData>
      <sheetData sheetId="15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169</v>
          </cell>
          <cell r="I5">
            <v>169</v>
          </cell>
          <cell r="J5">
            <v>169</v>
          </cell>
        </row>
        <row r="6">
          <cell r="G6">
            <v>0</v>
          </cell>
          <cell r="H6">
            <v>169</v>
          </cell>
          <cell r="I6">
            <v>169</v>
          </cell>
          <cell r="J6">
            <v>169</v>
          </cell>
        </row>
        <row r="7">
          <cell r="G7" t="str">
            <v>04101-LA SERENA</v>
          </cell>
          <cell r="H7">
            <v>1948</v>
          </cell>
          <cell r="I7">
            <v>1746</v>
          </cell>
          <cell r="J7">
            <v>3694</v>
          </cell>
        </row>
        <row r="8">
          <cell r="G8" t="str">
            <v>105300-CES. CARDENAL CARO</v>
          </cell>
          <cell r="H8">
            <v>257</v>
          </cell>
          <cell r="I8">
            <v>129</v>
          </cell>
          <cell r="J8">
            <v>386</v>
          </cell>
        </row>
        <row r="9">
          <cell r="G9" t="str">
            <v>105301-CES. LAS COMPAÑIAS</v>
          </cell>
          <cell r="H9">
            <v>224</v>
          </cell>
          <cell r="I9">
            <v>214</v>
          </cell>
          <cell r="J9">
            <v>438</v>
          </cell>
        </row>
        <row r="10">
          <cell r="G10" t="str">
            <v>105302-CES. PEDRO AGUIRRE C.</v>
          </cell>
          <cell r="H10">
            <v>311</v>
          </cell>
          <cell r="I10">
            <v>317</v>
          </cell>
          <cell r="J10">
            <v>628</v>
          </cell>
        </row>
        <row r="11">
          <cell r="G11" t="str">
            <v>105313-CES. SCHAFFHAUSER</v>
          </cell>
          <cell r="H11">
            <v>328</v>
          </cell>
          <cell r="I11">
            <v>319</v>
          </cell>
          <cell r="J11">
            <v>647</v>
          </cell>
        </row>
        <row r="12">
          <cell r="G12" t="str">
            <v>105319-CES. CARDENAL R.S.H.</v>
          </cell>
          <cell r="H12">
            <v>288</v>
          </cell>
          <cell r="I12">
            <v>274</v>
          </cell>
          <cell r="J12">
            <v>562</v>
          </cell>
        </row>
        <row r="13">
          <cell r="G13" t="str">
            <v>105325-CESFAM JUAN PABLO II</v>
          </cell>
          <cell r="H13">
            <v>354</v>
          </cell>
          <cell r="I13">
            <v>314</v>
          </cell>
          <cell r="J13">
            <v>668</v>
          </cell>
        </row>
        <row r="14">
          <cell r="G14" t="str">
            <v xml:space="preserve">105400-P.S.R. ALGARROBITO            </v>
          </cell>
          <cell r="H14">
            <v>43</v>
          </cell>
          <cell r="I14">
            <v>38</v>
          </cell>
          <cell r="J14">
            <v>81</v>
          </cell>
        </row>
        <row r="15">
          <cell r="G15" t="str">
            <v>105401-P.S.R. LAS ROJAS</v>
          </cell>
          <cell r="H15">
            <v>9</v>
          </cell>
          <cell r="I15">
            <v>9</v>
          </cell>
          <cell r="J15">
            <v>18</v>
          </cell>
        </row>
        <row r="16">
          <cell r="G16" t="str">
            <v>105402-P.S.R. EL ROMERO</v>
          </cell>
          <cell r="H16">
            <v>11</v>
          </cell>
          <cell r="I16">
            <v>10</v>
          </cell>
          <cell r="J16">
            <v>21</v>
          </cell>
        </row>
        <row r="17">
          <cell r="G17" t="str">
            <v>105499-P.S.R. LAMBERT</v>
          </cell>
          <cell r="H17">
            <v>21</v>
          </cell>
          <cell r="I17">
            <v>13</v>
          </cell>
          <cell r="J17">
            <v>34</v>
          </cell>
        </row>
        <row r="18">
          <cell r="G18" t="str">
            <v>105700-CECOF VILLA EL INDIO</v>
          </cell>
          <cell r="H18">
            <v>28</v>
          </cell>
          <cell r="I18">
            <v>20</v>
          </cell>
          <cell r="J18">
            <v>48</v>
          </cell>
        </row>
        <row r="19">
          <cell r="G19" t="str">
            <v>105701-CECOF VILLA ALEMANIA</v>
          </cell>
          <cell r="H19">
            <v>19</v>
          </cell>
          <cell r="I19">
            <v>23</v>
          </cell>
          <cell r="J19">
            <v>42</v>
          </cell>
        </row>
        <row r="20">
          <cell r="G20" t="str">
            <v>105702-CECOF VILLA LAMBERT</v>
          </cell>
          <cell r="H20">
            <v>34</v>
          </cell>
          <cell r="I20">
            <v>37</v>
          </cell>
          <cell r="J20">
            <v>71</v>
          </cell>
        </row>
        <row r="21">
          <cell r="G21" t="str">
            <v>200402-CECOF ARCOS DE PINAMAR</v>
          </cell>
          <cell r="H21">
            <v>21</v>
          </cell>
          <cell r="I21">
            <v>29</v>
          </cell>
          <cell r="J21">
            <v>50</v>
          </cell>
        </row>
        <row r="22">
          <cell r="G22" t="str">
            <v>04102-COQUIMBO</v>
          </cell>
          <cell r="H22">
            <v>2157</v>
          </cell>
          <cell r="I22">
            <v>2054</v>
          </cell>
          <cell r="J22">
            <v>4211</v>
          </cell>
        </row>
        <row r="23">
          <cell r="G23" t="str">
            <v>105303-CES. SAN JUAN</v>
          </cell>
          <cell r="H23">
            <v>332</v>
          </cell>
          <cell r="I23">
            <v>291</v>
          </cell>
          <cell r="J23">
            <v>623</v>
          </cell>
        </row>
        <row r="24">
          <cell r="G24" t="str">
            <v>105304-CES. SANTA CECILIA</v>
          </cell>
          <cell r="H24">
            <v>386</v>
          </cell>
          <cell r="I24">
            <v>357</v>
          </cell>
          <cell r="J24">
            <v>743</v>
          </cell>
        </row>
        <row r="25">
          <cell r="G25" t="str">
            <v>105305-CES. TIERRAS BLANCAS</v>
          </cell>
          <cell r="H25">
            <v>588</v>
          </cell>
          <cell r="I25">
            <v>525</v>
          </cell>
          <cell r="J25">
            <v>1113</v>
          </cell>
        </row>
        <row r="26">
          <cell r="G26" t="str">
            <v>105321-CES. RURAL  TONGOY</v>
          </cell>
          <cell r="H26">
            <v>78</v>
          </cell>
          <cell r="I26">
            <v>80</v>
          </cell>
          <cell r="J26">
            <v>158</v>
          </cell>
        </row>
        <row r="27">
          <cell r="G27" t="str">
            <v>105323-CES. DR. SERGIO AGUILAR</v>
          </cell>
          <cell r="H27">
            <v>637</v>
          </cell>
          <cell r="I27">
            <v>462</v>
          </cell>
          <cell r="J27">
            <v>1099</v>
          </cell>
        </row>
        <row r="28">
          <cell r="G28" t="str">
            <v xml:space="preserve">105404-P.S.R. EL TANGUE                         </v>
          </cell>
          <cell r="H28">
            <v>0</v>
          </cell>
          <cell r="I28">
            <v>0</v>
          </cell>
          <cell r="J28">
            <v>0</v>
          </cell>
        </row>
        <row r="29">
          <cell r="G29" t="str">
            <v>105405-P.S.R. GUANAQUEROS</v>
          </cell>
          <cell r="H29">
            <v>27</v>
          </cell>
          <cell r="I29">
            <v>35</v>
          </cell>
          <cell r="J29">
            <v>62</v>
          </cell>
        </row>
        <row r="30">
          <cell r="G30" t="str">
            <v>105407-P.S.R. TAMBILLOS</v>
          </cell>
          <cell r="H30">
            <v>3</v>
          </cell>
          <cell r="I30">
            <v>6</v>
          </cell>
          <cell r="J30">
            <v>9</v>
          </cell>
        </row>
        <row r="31">
          <cell r="G31" t="str">
            <v>105705-CECOF EL ALBA</v>
          </cell>
          <cell r="H31">
            <v>53</v>
          </cell>
          <cell r="I31">
            <v>63</v>
          </cell>
          <cell r="J31">
            <v>116</v>
          </cell>
        </row>
        <row r="32">
          <cell r="G32" t="str">
            <v>200273-CECOF PUNTA MIRA</v>
          </cell>
          <cell r="H32">
            <v>53</v>
          </cell>
          <cell r="I32">
            <v>59</v>
          </cell>
          <cell r="J32">
            <v>112</v>
          </cell>
        </row>
        <row r="33">
          <cell r="G33" t="str">
            <v>200494-CESFAM EL SAUCE</v>
          </cell>
          <cell r="H33">
            <v>112</v>
          </cell>
          <cell r="I33">
            <v>83</v>
          </cell>
          <cell r="J33">
            <v>83</v>
          </cell>
        </row>
        <row r="34">
          <cell r="G34" t="str">
            <v>200499-CESFAM PAN DE AZÚCAR</v>
          </cell>
          <cell r="H34">
            <v>83</v>
          </cell>
          <cell r="I34">
            <v>93</v>
          </cell>
          <cell r="J34">
            <v>93</v>
          </cell>
        </row>
        <row r="35">
          <cell r="G35" t="str">
            <v>04103-ANDACOLLO</v>
          </cell>
          <cell r="H35">
            <v>145</v>
          </cell>
          <cell r="I35">
            <v>113</v>
          </cell>
          <cell r="J35">
            <v>258</v>
          </cell>
        </row>
        <row r="36">
          <cell r="G36" t="str">
            <v>105106-HOSPITAL ANDACOLLO</v>
          </cell>
          <cell r="H36">
            <v>145</v>
          </cell>
          <cell r="I36">
            <v>113</v>
          </cell>
          <cell r="J36">
            <v>258</v>
          </cell>
        </row>
        <row r="37">
          <cell r="G37" t="str">
            <v>04104-LA HIGUERA</v>
          </cell>
          <cell r="H37">
            <v>53</v>
          </cell>
          <cell r="I37">
            <v>34</v>
          </cell>
          <cell r="J37">
            <v>87</v>
          </cell>
        </row>
        <row r="38">
          <cell r="G38" t="str">
            <v>105314-CES. LA HIGUERA</v>
          </cell>
          <cell r="H38">
            <v>18</v>
          </cell>
          <cell r="I38">
            <v>9</v>
          </cell>
          <cell r="J38">
            <v>27</v>
          </cell>
        </row>
        <row r="39">
          <cell r="G39" t="str">
            <v xml:space="preserve">105500-P.S.R. CALETA HORNOS        </v>
          </cell>
          <cell r="H39">
            <v>14</v>
          </cell>
          <cell r="I39">
            <v>9</v>
          </cell>
          <cell r="J39">
            <v>23</v>
          </cell>
        </row>
        <row r="40">
          <cell r="G40" t="str">
            <v>105505-P.S.R. LOS CHOROS</v>
          </cell>
          <cell r="H40">
            <v>7</v>
          </cell>
          <cell r="I40">
            <v>4</v>
          </cell>
          <cell r="J40">
            <v>11</v>
          </cell>
        </row>
        <row r="41">
          <cell r="G41" t="str">
            <v>105506-P.S.R. EL TRAPICHE</v>
          </cell>
          <cell r="H41">
            <v>14</v>
          </cell>
          <cell r="I41">
            <v>12</v>
          </cell>
          <cell r="J41">
            <v>26</v>
          </cell>
        </row>
        <row r="42">
          <cell r="G42" t="str">
            <v>04105-PAIHUANO</v>
          </cell>
          <cell r="H42">
            <v>50</v>
          </cell>
          <cell r="I42">
            <v>54</v>
          </cell>
          <cell r="J42">
            <v>104</v>
          </cell>
        </row>
        <row r="43">
          <cell r="G43" t="str">
            <v>105306-CES. PAIHUANO</v>
          </cell>
          <cell r="H43">
            <v>30</v>
          </cell>
          <cell r="I43">
            <v>35</v>
          </cell>
          <cell r="J43">
            <v>65</v>
          </cell>
        </row>
        <row r="44">
          <cell r="G44" t="str">
            <v>105475-P.S.R. HORCON</v>
          </cell>
          <cell r="H44">
            <v>12</v>
          </cell>
          <cell r="I44">
            <v>8</v>
          </cell>
          <cell r="J44">
            <v>20</v>
          </cell>
        </row>
        <row r="45">
          <cell r="G45" t="str">
            <v>105476-P.S.R. MONTE GRANDE</v>
          </cell>
          <cell r="H45">
            <v>3</v>
          </cell>
          <cell r="I45">
            <v>3</v>
          </cell>
          <cell r="J45">
            <v>6</v>
          </cell>
        </row>
        <row r="46">
          <cell r="G46" t="str">
            <v>105477-P.S.R. PISCO ELQUI</v>
          </cell>
          <cell r="H46">
            <v>5</v>
          </cell>
          <cell r="I46">
            <v>8</v>
          </cell>
          <cell r="J46">
            <v>13</v>
          </cell>
        </row>
        <row r="47">
          <cell r="G47" t="str">
            <v>04106-VICUÑA</v>
          </cell>
          <cell r="H47">
            <v>264</v>
          </cell>
          <cell r="I47">
            <v>343</v>
          </cell>
          <cell r="J47">
            <v>607</v>
          </cell>
        </row>
        <row r="48">
          <cell r="G48" t="str">
            <v>105107-HOSPITAL VICUÑA</v>
          </cell>
          <cell r="H48">
            <v>193</v>
          </cell>
          <cell r="I48">
            <v>227</v>
          </cell>
          <cell r="J48">
            <v>420</v>
          </cell>
        </row>
        <row r="49">
          <cell r="G49" t="str">
            <v>105467-P.S.R. DIAGUITAS</v>
          </cell>
          <cell r="H49">
            <v>12</v>
          </cell>
          <cell r="I49">
            <v>15</v>
          </cell>
          <cell r="J49">
            <v>27</v>
          </cell>
        </row>
        <row r="50">
          <cell r="G50" t="str">
            <v>105468-P.S.R. EL MOLLE</v>
          </cell>
          <cell r="H50">
            <v>7</v>
          </cell>
          <cell r="I50">
            <v>6</v>
          </cell>
          <cell r="J50">
            <v>13</v>
          </cell>
        </row>
        <row r="51">
          <cell r="G51" t="str">
            <v>105469-P.S.R. EL TAMBO</v>
          </cell>
          <cell r="H51">
            <v>12</v>
          </cell>
          <cell r="I51">
            <v>17</v>
          </cell>
          <cell r="J51">
            <v>29</v>
          </cell>
        </row>
        <row r="52">
          <cell r="G52" t="str">
            <v>105470-P.S.R. HUANTA</v>
          </cell>
          <cell r="H52">
            <v>1</v>
          </cell>
          <cell r="I52">
            <v>2</v>
          </cell>
          <cell r="J52">
            <v>3</v>
          </cell>
        </row>
        <row r="53">
          <cell r="G53" t="str">
            <v>105471-P.S.R. PERALILLO</v>
          </cell>
          <cell r="H53">
            <v>16</v>
          </cell>
          <cell r="I53">
            <v>12</v>
          </cell>
          <cell r="J53">
            <v>28</v>
          </cell>
        </row>
        <row r="54">
          <cell r="G54" t="str">
            <v>105472-P.S.R. RIVADAVIA</v>
          </cell>
          <cell r="H54">
            <v>9</v>
          </cell>
          <cell r="I54">
            <v>12</v>
          </cell>
          <cell r="J54">
            <v>21</v>
          </cell>
        </row>
        <row r="55">
          <cell r="G55" t="str">
            <v>105473-P.S.R. TALCUNA</v>
          </cell>
          <cell r="H55">
            <v>11</v>
          </cell>
          <cell r="I55">
            <v>10</v>
          </cell>
          <cell r="J55">
            <v>21</v>
          </cell>
        </row>
        <row r="56">
          <cell r="G56" t="str">
            <v>105474-P.S.R. CHAPILCA</v>
          </cell>
          <cell r="H56">
            <v>1</v>
          </cell>
          <cell r="I56">
            <v>3</v>
          </cell>
          <cell r="J56">
            <v>4</v>
          </cell>
        </row>
        <row r="57">
          <cell r="G57" t="str">
            <v>105509-P.S.R. GUALLIGUAICA</v>
          </cell>
          <cell r="H57">
            <v>2</v>
          </cell>
          <cell r="I57">
            <v>2</v>
          </cell>
          <cell r="J57">
            <v>4</v>
          </cell>
        </row>
        <row r="58">
          <cell r="G58" t="str">
            <v>200538-CESFAM SAN ISIDRO CALINGASTA</v>
          </cell>
          <cell r="H58">
            <v>4</v>
          </cell>
          <cell r="I58">
            <v>37</v>
          </cell>
          <cell r="J58">
            <v>37</v>
          </cell>
        </row>
        <row r="59">
          <cell r="G59" t="str">
            <v>04201-ILLAPEL</v>
          </cell>
          <cell r="H59">
            <v>310</v>
          </cell>
          <cell r="I59">
            <v>314</v>
          </cell>
          <cell r="J59">
            <v>624</v>
          </cell>
        </row>
        <row r="60">
          <cell r="G60" t="str">
            <v>105326-CESFAM SAN RAFAEL</v>
          </cell>
          <cell r="H60">
            <v>76</v>
          </cell>
          <cell r="I60">
            <v>78</v>
          </cell>
          <cell r="J60">
            <v>154</v>
          </cell>
        </row>
        <row r="61">
          <cell r="G61" t="str">
            <v xml:space="preserve">105443-P.S.R. CARCAMO                   </v>
          </cell>
          <cell r="H61">
            <v>4</v>
          </cell>
          <cell r="I61">
            <v>5</v>
          </cell>
          <cell r="J61">
            <v>9</v>
          </cell>
        </row>
        <row r="62">
          <cell r="G62" t="str">
            <v>105444-P.S.R. HUINTIL</v>
          </cell>
          <cell r="H62">
            <v>6</v>
          </cell>
          <cell r="I62">
            <v>5</v>
          </cell>
          <cell r="J62">
            <v>11</v>
          </cell>
        </row>
        <row r="63">
          <cell r="G63" t="str">
            <v>105445-P.S.R. LIMAHUIDA</v>
          </cell>
          <cell r="H63">
            <v>7</v>
          </cell>
          <cell r="I63">
            <v>10</v>
          </cell>
          <cell r="J63">
            <v>17</v>
          </cell>
        </row>
        <row r="64">
          <cell r="G64" t="str">
            <v>105446-P.S.R. MATANCILLA</v>
          </cell>
          <cell r="H64">
            <v>1</v>
          </cell>
          <cell r="I64">
            <v>1</v>
          </cell>
          <cell r="J64">
            <v>2</v>
          </cell>
        </row>
        <row r="65">
          <cell r="G65" t="str">
            <v>105447-P.S.R. PERALILLO</v>
          </cell>
          <cell r="H65">
            <v>9</v>
          </cell>
          <cell r="I65">
            <v>8</v>
          </cell>
          <cell r="J65">
            <v>17</v>
          </cell>
        </row>
        <row r="66">
          <cell r="G66" t="str">
            <v>105448-P.S.R. SANTA VIRGINIA</v>
          </cell>
          <cell r="H66">
            <v>3</v>
          </cell>
          <cell r="I66">
            <v>3</v>
          </cell>
          <cell r="J66">
            <v>6</v>
          </cell>
        </row>
        <row r="67">
          <cell r="G67" t="str">
            <v>105449-P.S.R. TUNGA NORTE</v>
          </cell>
          <cell r="H67">
            <v>0</v>
          </cell>
          <cell r="I67">
            <v>0</v>
          </cell>
          <cell r="J67">
            <v>0</v>
          </cell>
        </row>
        <row r="68">
          <cell r="G68" t="str">
            <v>105485-P.S.R. PLAN DE HORNOS</v>
          </cell>
          <cell r="H68">
            <v>8</v>
          </cell>
          <cell r="I68">
            <v>4</v>
          </cell>
          <cell r="J68">
            <v>12</v>
          </cell>
        </row>
        <row r="69">
          <cell r="G69" t="str">
            <v>105486-P.S.R. TUNGA SUR</v>
          </cell>
          <cell r="H69">
            <v>2</v>
          </cell>
          <cell r="I69">
            <v>1</v>
          </cell>
          <cell r="J69">
            <v>3</v>
          </cell>
        </row>
        <row r="70">
          <cell r="G70" t="str">
            <v>105487-P.S.R. CAÑAS UNO</v>
          </cell>
          <cell r="H70">
            <v>19</v>
          </cell>
          <cell r="I70">
            <v>24</v>
          </cell>
          <cell r="J70">
            <v>43</v>
          </cell>
        </row>
        <row r="71">
          <cell r="G71" t="str">
            <v>105496-P.S.R. PINTACURA SUR</v>
          </cell>
          <cell r="H71">
            <v>2</v>
          </cell>
          <cell r="I71">
            <v>3</v>
          </cell>
          <cell r="J71">
            <v>5</v>
          </cell>
        </row>
        <row r="72">
          <cell r="G72" t="str">
            <v>105504-P.S.R. SOCAVON</v>
          </cell>
          <cell r="H72">
            <v>5</v>
          </cell>
          <cell r="I72">
            <v>3</v>
          </cell>
          <cell r="J72">
            <v>8</v>
          </cell>
        </row>
        <row r="73">
          <cell r="G73" t="str">
            <v>200366-CESFAM URBANO II</v>
          </cell>
          <cell r="H73">
            <v>168</v>
          </cell>
          <cell r="I73">
            <v>169</v>
          </cell>
          <cell r="J73">
            <v>337</v>
          </cell>
        </row>
        <row r="74">
          <cell r="G74" t="str">
            <v>04202-CANELA</v>
          </cell>
          <cell r="H74">
            <v>80</v>
          </cell>
          <cell r="I74">
            <v>79</v>
          </cell>
          <cell r="J74">
            <v>159</v>
          </cell>
        </row>
        <row r="75">
          <cell r="G75" t="str">
            <v>105309-CES. RURAL CANELA</v>
          </cell>
          <cell r="H75">
            <v>65</v>
          </cell>
          <cell r="I75">
            <v>64</v>
          </cell>
          <cell r="J75">
            <v>129</v>
          </cell>
        </row>
        <row r="76">
          <cell r="G76" t="str">
            <v xml:space="preserve">105450-P.S.R. MINCHA NORTE            </v>
          </cell>
          <cell r="H76">
            <v>8</v>
          </cell>
          <cell r="I76">
            <v>6</v>
          </cell>
          <cell r="J76">
            <v>14</v>
          </cell>
        </row>
        <row r="77">
          <cell r="G77" t="str">
            <v>105451-P.S.R. AGUA FRIA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105482-P.S.R. CANELA ALTA</v>
          </cell>
          <cell r="H78">
            <v>2</v>
          </cell>
          <cell r="I78">
            <v>2</v>
          </cell>
          <cell r="J78">
            <v>4</v>
          </cell>
        </row>
        <row r="79">
          <cell r="G79" t="str">
            <v>105483-P.S.R. LOS RULOS</v>
          </cell>
          <cell r="H79">
            <v>1</v>
          </cell>
          <cell r="I79">
            <v>0</v>
          </cell>
          <cell r="J79">
            <v>1</v>
          </cell>
        </row>
        <row r="80">
          <cell r="G80" t="str">
            <v>105484-P.S.R. HUENTELAUQUEN</v>
          </cell>
          <cell r="H80">
            <v>4</v>
          </cell>
          <cell r="I80">
            <v>7</v>
          </cell>
          <cell r="J80">
            <v>11</v>
          </cell>
        </row>
        <row r="81">
          <cell r="G81" t="str">
            <v>105488-P.S.R. ESPIRITU SANTO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105493-P.S.R. MINCHA SUR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105497-P.S.R. JABONERIA</v>
          </cell>
          <cell r="H83">
            <v>0</v>
          </cell>
          <cell r="I83">
            <v>0</v>
          </cell>
          <cell r="J83">
            <v>0</v>
          </cell>
        </row>
        <row r="84">
          <cell r="G84" t="str">
            <v>105498-P.S.R. QUEBRADA DE LINARES</v>
          </cell>
          <cell r="H84">
            <v>0</v>
          </cell>
          <cell r="I84">
            <v>0</v>
          </cell>
          <cell r="J84">
            <v>0</v>
          </cell>
        </row>
        <row r="85">
          <cell r="G85" t="str">
            <v>04203-LOS VILOS</v>
          </cell>
          <cell r="H85">
            <v>252</v>
          </cell>
          <cell r="I85">
            <v>242</v>
          </cell>
          <cell r="J85">
            <v>494</v>
          </cell>
        </row>
        <row r="86">
          <cell r="G86" t="str">
            <v>105108-HOSPITAL LOS VILOS</v>
          </cell>
          <cell r="H86">
            <v>194</v>
          </cell>
          <cell r="I86">
            <v>167</v>
          </cell>
          <cell r="J86">
            <v>361</v>
          </cell>
        </row>
        <row r="87">
          <cell r="G87" t="str">
            <v xml:space="preserve">105478-P.S.R. CAIMANES                   </v>
          </cell>
          <cell r="H87">
            <v>10</v>
          </cell>
          <cell r="I87">
            <v>14</v>
          </cell>
          <cell r="J87">
            <v>24</v>
          </cell>
        </row>
        <row r="88">
          <cell r="G88" t="str">
            <v>105479-P.S.R. GUANGUALI</v>
          </cell>
          <cell r="H88">
            <v>9</v>
          </cell>
          <cell r="I88">
            <v>7</v>
          </cell>
          <cell r="J88">
            <v>16</v>
          </cell>
        </row>
        <row r="89">
          <cell r="G89" t="str">
            <v>105480-P.S.R. QUILIMARI</v>
          </cell>
          <cell r="H89">
            <v>27</v>
          </cell>
          <cell r="I89">
            <v>38</v>
          </cell>
          <cell r="J89">
            <v>65</v>
          </cell>
        </row>
        <row r="90">
          <cell r="G90" t="str">
            <v>105481-P.S.R. TILAMA</v>
          </cell>
          <cell r="H90">
            <v>1</v>
          </cell>
          <cell r="I90">
            <v>2</v>
          </cell>
          <cell r="J90">
            <v>3</v>
          </cell>
        </row>
        <row r="91">
          <cell r="G91" t="str">
            <v>105511-P.S.R. LOS CONDORES</v>
          </cell>
          <cell r="H91">
            <v>11</v>
          </cell>
          <cell r="I91">
            <v>14</v>
          </cell>
          <cell r="J91">
            <v>25</v>
          </cell>
        </row>
        <row r="92">
          <cell r="G92" t="str">
            <v>04204-SALAMANCA</v>
          </cell>
          <cell r="H92">
            <v>232</v>
          </cell>
          <cell r="I92">
            <v>239</v>
          </cell>
          <cell r="J92">
            <v>471</v>
          </cell>
        </row>
        <row r="93">
          <cell r="G93" t="str">
            <v>105104-HOSPITAL SALAMANCA</v>
          </cell>
          <cell r="H93">
            <v>123</v>
          </cell>
          <cell r="I93">
            <v>113</v>
          </cell>
          <cell r="J93">
            <v>236</v>
          </cell>
        </row>
        <row r="94">
          <cell r="G94" t="str">
            <v xml:space="preserve">105452-P.S.R. CUNCUMEN                 </v>
          </cell>
          <cell r="H94">
            <v>9</v>
          </cell>
          <cell r="I94">
            <v>12</v>
          </cell>
          <cell r="J94">
            <v>21</v>
          </cell>
        </row>
        <row r="95">
          <cell r="G95" t="str">
            <v>105453-P.S.R. TRANQUILLA</v>
          </cell>
          <cell r="H95">
            <v>17</v>
          </cell>
          <cell r="I95">
            <v>22</v>
          </cell>
          <cell r="J95">
            <v>39</v>
          </cell>
        </row>
        <row r="96">
          <cell r="G96" t="str">
            <v>105454-P.S.R. CUNLAGUA</v>
          </cell>
          <cell r="H96">
            <v>1</v>
          </cell>
          <cell r="I96">
            <v>1</v>
          </cell>
          <cell r="J96">
            <v>2</v>
          </cell>
        </row>
        <row r="97">
          <cell r="G97" t="str">
            <v>105455-P.S.R. CHILLEPIN</v>
          </cell>
          <cell r="H97">
            <v>19</v>
          </cell>
          <cell r="I97">
            <v>17</v>
          </cell>
          <cell r="J97">
            <v>36</v>
          </cell>
        </row>
        <row r="98">
          <cell r="G98" t="str">
            <v>105456-P.S.R. LLIMPO</v>
          </cell>
          <cell r="H98">
            <v>5</v>
          </cell>
          <cell r="I98">
            <v>11</v>
          </cell>
          <cell r="J98">
            <v>16</v>
          </cell>
        </row>
        <row r="99">
          <cell r="G99" t="str">
            <v>105457-P.S.R. SAN AGUSTIN</v>
          </cell>
          <cell r="H99">
            <v>2</v>
          </cell>
          <cell r="I99">
            <v>2</v>
          </cell>
          <cell r="J99">
            <v>4</v>
          </cell>
        </row>
        <row r="100">
          <cell r="G100" t="str">
            <v>105458-P.S.R. TAHUINCO</v>
          </cell>
          <cell r="H100">
            <v>23</v>
          </cell>
          <cell r="I100">
            <v>22</v>
          </cell>
          <cell r="J100">
            <v>45</v>
          </cell>
        </row>
        <row r="101">
          <cell r="G101" t="str">
            <v>105491-P.S.R. QUELEN BAJO</v>
          </cell>
          <cell r="H101">
            <v>18</v>
          </cell>
          <cell r="I101">
            <v>20</v>
          </cell>
          <cell r="J101">
            <v>38</v>
          </cell>
        </row>
        <row r="102">
          <cell r="G102" t="str">
            <v>105492-P.S.R. CAMISA</v>
          </cell>
          <cell r="H102">
            <v>4</v>
          </cell>
          <cell r="I102">
            <v>4</v>
          </cell>
          <cell r="J102">
            <v>8</v>
          </cell>
        </row>
        <row r="103">
          <cell r="G103" t="str">
            <v>105501-P.S.R. ARBOLEDA GRANDE</v>
          </cell>
          <cell r="H103">
            <v>11</v>
          </cell>
          <cell r="I103">
            <v>15</v>
          </cell>
          <cell r="J103">
            <v>26</v>
          </cell>
        </row>
        <row r="104">
          <cell r="G104" t="str">
            <v>04301-OVALLE</v>
          </cell>
          <cell r="H104">
            <v>1256</v>
          </cell>
          <cell r="I104">
            <v>1192</v>
          </cell>
          <cell r="J104">
            <v>2448</v>
          </cell>
        </row>
        <row r="105">
          <cell r="G105" t="str">
            <v>105315-CES. RURAL C. DE TAMAYA</v>
          </cell>
          <cell r="H105">
            <v>57</v>
          </cell>
          <cell r="I105">
            <v>70</v>
          </cell>
          <cell r="J105">
            <v>127</v>
          </cell>
        </row>
        <row r="106">
          <cell r="G106" t="str">
            <v>105317-CES. JORGE JORDAN D.</v>
          </cell>
          <cell r="H106">
            <v>355</v>
          </cell>
          <cell r="I106">
            <v>331</v>
          </cell>
          <cell r="J106">
            <v>686</v>
          </cell>
        </row>
        <row r="107">
          <cell r="G107" t="str">
            <v>105322-CES. MARCOS MACUADA</v>
          </cell>
          <cell r="H107">
            <v>497</v>
          </cell>
          <cell r="I107">
            <v>463</v>
          </cell>
          <cell r="J107">
            <v>960</v>
          </cell>
        </row>
        <row r="108">
          <cell r="G108" t="str">
            <v>105324-CES. SOTAQUI</v>
          </cell>
          <cell r="H108">
            <v>79</v>
          </cell>
          <cell r="I108">
            <v>81</v>
          </cell>
          <cell r="J108">
            <v>160</v>
          </cell>
        </row>
        <row r="109">
          <cell r="G109" t="str">
            <v>105415-P.S.R. BARRAZA</v>
          </cell>
          <cell r="H109">
            <v>13</v>
          </cell>
          <cell r="I109">
            <v>13</v>
          </cell>
          <cell r="J109">
            <v>26</v>
          </cell>
        </row>
        <row r="110">
          <cell r="G110" t="str">
            <v xml:space="preserve">105416-P.S.R. CAMARICO                  </v>
          </cell>
          <cell r="H110">
            <v>13</v>
          </cell>
          <cell r="I110">
            <v>18</v>
          </cell>
          <cell r="J110">
            <v>31</v>
          </cell>
        </row>
        <row r="111">
          <cell r="G111" t="str">
            <v>105417-P.S.R. ALCONES BAJOS</v>
          </cell>
          <cell r="H111">
            <v>5</v>
          </cell>
          <cell r="I111">
            <v>11</v>
          </cell>
          <cell r="J111">
            <v>16</v>
          </cell>
        </row>
        <row r="112">
          <cell r="G112" t="str">
            <v>105419-P.S.R. LAS SOSSAS</v>
          </cell>
          <cell r="H112">
            <v>2</v>
          </cell>
          <cell r="I112">
            <v>1</v>
          </cell>
          <cell r="J112">
            <v>3</v>
          </cell>
        </row>
        <row r="113">
          <cell r="G113" t="str">
            <v>105422-P.S.R. HORNILLOS</v>
          </cell>
          <cell r="H113">
            <v>1</v>
          </cell>
          <cell r="I113">
            <v>1</v>
          </cell>
          <cell r="J113">
            <v>2</v>
          </cell>
        </row>
        <row r="114">
          <cell r="G114" t="str">
            <v>105437-P.S.R. CHALINGA</v>
          </cell>
          <cell r="H114">
            <v>3</v>
          </cell>
          <cell r="I114">
            <v>4</v>
          </cell>
          <cell r="J114">
            <v>7</v>
          </cell>
        </row>
        <row r="115">
          <cell r="G115" t="str">
            <v>105439-P.S.R. CERRO BLANCO</v>
          </cell>
          <cell r="H115">
            <v>2</v>
          </cell>
          <cell r="I115">
            <v>2</v>
          </cell>
          <cell r="J115">
            <v>4</v>
          </cell>
        </row>
        <row r="116">
          <cell r="G116" t="str">
            <v>105507-P.S.R. HUAMALATA</v>
          </cell>
          <cell r="H116">
            <v>15</v>
          </cell>
          <cell r="I116">
            <v>22</v>
          </cell>
          <cell r="J116">
            <v>37</v>
          </cell>
        </row>
        <row r="117">
          <cell r="G117" t="str">
            <v>105510-P.S.R. RECOLETA</v>
          </cell>
          <cell r="H117">
            <v>9</v>
          </cell>
          <cell r="I117">
            <v>5</v>
          </cell>
          <cell r="J117">
            <v>14</v>
          </cell>
        </row>
        <row r="118">
          <cell r="G118" t="str">
            <v>105722-CECOF SAN JOSE DE LA DEHESA</v>
          </cell>
          <cell r="H118">
            <v>75</v>
          </cell>
          <cell r="I118">
            <v>64</v>
          </cell>
          <cell r="J118">
            <v>139</v>
          </cell>
        </row>
        <row r="119">
          <cell r="G119" t="str">
            <v>105723-CECOF LIMARI</v>
          </cell>
          <cell r="H119">
            <v>59</v>
          </cell>
          <cell r="I119">
            <v>50</v>
          </cell>
          <cell r="J119">
            <v>109</v>
          </cell>
        </row>
        <row r="120">
          <cell r="G120" t="str">
            <v>200258-CECOF LOS COPIHUES</v>
          </cell>
          <cell r="H120">
            <v>46</v>
          </cell>
          <cell r="I120">
            <v>37</v>
          </cell>
          <cell r="J120">
            <v>83</v>
          </cell>
        </row>
        <row r="121">
          <cell r="G121" t="str">
            <v>200367-CECOF COLONIA LIMARÍ</v>
          </cell>
          <cell r="H121">
            <v>25</v>
          </cell>
          <cell r="I121">
            <v>19</v>
          </cell>
          <cell r="J121">
            <v>44</v>
          </cell>
        </row>
        <row r="122">
          <cell r="G122" t="str">
            <v>04302-COMBARBALÁ</v>
          </cell>
          <cell r="H122">
            <v>112</v>
          </cell>
          <cell r="I122">
            <v>111</v>
          </cell>
          <cell r="J122">
            <v>223</v>
          </cell>
        </row>
        <row r="123">
          <cell r="G123" t="str">
            <v>105105-HOSPITAL COMBARBALÁ</v>
          </cell>
          <cell r="H123">
            <v>71</v>
          </cell>
          <cell r="I123">
            <v>73</v>
          </cell>
          <cell r="J123">
            <v>144</v>
          </cell>
        </row>
        <row r="124">
          <cell r="G124" t="str">
            <v>105433-P.S.R. SAN LORENZO</v>
          </cell>
          <cell r="H124">
            <v>1</v>
          </cell>
          <cell r="I124">
            <v>1</v>
          </cell>
          <cell r="J124">
            <v>2</v>
          </cell>
        </row>
        <row r="125">
          <cell r="G125" t="str">
            <v>105434-P.S.R. SAN MARCOS</v>
          </cell>
          <cell r="H125">
            <v>5</v>
          </cell>
          <cell r="I125">
            <v>3</v>
          </cell>
          <cell r="J125">
            <v>8</v>
          </cell>
        </row>
        <row r="126">
          <cell r="G126" t="str">
            <v>105441-P.S.R. MANQUEHUA</v>
          </cell>
          <cell r="H126">
            <v>0</v>
          </cell>
          <cell r="I126">
            <v>0</v>
          </cell>
          <cell r="J126">
            <v>0</v>
          </cell>
        </row>
        <row r="127">
          <cell r="G127" t="str">
            <v xml:space="preserve">105459-P.S.R. BARRANCAS                </v>
          </cell>
          <cell r="H127">
            <v>1</v>
          </cell>
          <cell r="I127">
            <v>3</v>
          </cell>
          <cell r="J127">
            <v>4</v>
          </cell>
        </row>
        <row r="128">
          <cell r="G128" t="str">
            <v>105460-P.S.R. COGOTI 18</v>
          </cell>
          <cell r="H128">
            <v>12</v>
          </cell>
          <cell r="I128">
            <v>10</v>
          </cell>
          <cell r="J128">
            <v>22</v>
          </cell>
        </row>
        <row r="129">
          <cell r="G129" t="str">
            <v>105461-P.S.R. EL HUACHO</v>
          </cell>
          <cell r="H129">
            <v>2</v>
          </cell>
          <cell r="I129">
            <v>0</v>
          </cell>
          <cell r="J129">
            <v>2</v>
          </cell>
        </row>
        <row r="130">
          <cell r="G130" t="str">
            <v>105462-P.S.R. EL SAUCE</v>
          </cell>
          <cell r="H130">
            <v>1</v>
          </cell>
          <cell r="I130">
            <v>2</v>
          </cell>
          <cell r="J130">
            <v>3</v>
          </cell>
        </row>
        <row r="131">
          <cell r="G131" t="str">
            <v>105463-P.S.R. QUILITAPIA</v>
          </cell>
          <cell r="H131">
            <v>5</v>
          </cell>
          <cell r="I131">
            <v>5</v>
          </cell>
          <cell r="J131">
            <v>10</v>
          </cell>
        </row>
        <row r="132">
          <cell r="G132" t="str">
            <v>105464-P.S.R. LA LIGUA</v>
          </cell>
          <cell r="H132">
            <v>6</v>
          </cell>
          <cell r="I132">
            <v>6</v>
          </cell>
          <cell r="J132">
            <v>12</v>
          </cell>
        </row>
        <row r="133">
          <cell r="G133" t="str">
            <v>105465-P.S.R. RAMADILLA</v>
          </cell>
          <cell r="H133">
            <v>2</v>
          </cell>
          <cell r="I133">
            <v>3</v>
          </cell>
          <cell r="J133">
            <v>5</v>
          </cell>
        </row>
        <row r="134">
          <cell r="G134" t="str">
            <v>105466-P.S.R. VALLE HERMOSO</v>
          </cell>
          <cell r="H134">
            <v>6</v>
          </cell>
          <cell r="I134">
            <v>5</v>
          </cell>
          <cell r="J134">
            <v>11</v>
          </cell>
        </row>
        <row r="135">
          <cell r="G135" t="str">
            <v>105490-P.S.R. EL DURAZNO</v>
          </cell>
          <cell r="H135">
            <v>0</v>
          </cell>
          <cell r="I135">
            <v>0</v>
          </cell>
          <cell r="J135">
            <v>0</v>
          </cell>
        </row>
        <row r="136">
          <cell r="G136" t="str">
            <v>04303-MONTE PATRIA</v>
          </cell>
          <cell r="H136">
            <v>348</v>
          </cell>
          <cell r="I136">
            <v>351</v>
          </cell>
          <cell r="J136">
            <v>699</v>
          </cell>
        </row>
        <row r="137">
          <cell r="G137" t="str">
            <v>105307-CES. RURAL MONTE PATRIA</v>
          </cell>
          <cell r="H137">
            <v>110</v>
          </cell>
          <cell r="I137">
            <v>119</v>
          </cell>
          <cell r="J137">
            <v>229</v>
          </cell>
        </row>
        <row r="138">
          <cell r="G138" t="str">
            <v>105311-CES. RURAL CHAÑARAL ALTO</v>
          </cell>
          <cell r="H138">
            <v>53</v>
          </cell>
          <cell r="I138">
            <v>48</v>
          </cell>
          <cell r="J138">
            <v>101</v>
          </cell>
        </row>
        <row r="139">
          <cell r="G139" t="str">
            <v>105312-CES. RURAL CAREN</v>
          </cell>
          <cell r="H139">
            <v>29</v>
          </cell>
          <cell r="I139">
            <v>20</v>
          </cell>
          <cell r="J139">
            <v>49</v>
          </cell>
        </row>
        <row r="140">
          <cell r="G140" t="str">
            <v>105318-CES. RURAL EL PALQUI</v>
          </cell>
          <cell r="H140">
            <v>105</v>
          </cell>
          <cell r="I140">
            <v>117</v>
          </cell>
          <cell r="J140">
            <v>222</v>
          </cell>
        </row>
        <row r="141">
          <cell r="G141" t="str">
            <v>105425-P.S.R. CHILECITO</v>
          </cell>
          <cell r="H141">
            <v>4</v>
          </cell>
          <cell r="I141">
            <v>3</v>
          </cell>
          <cell r="J141">
            <v>7</v>
          </cell>
        </row>
        <row r="142">
          <cell r="G142" t="str">
            <v>105427-P.S.R. HACIENDA VALDIVIA</v>
          </cell>
          <cell r="H142">
            <v>4</v>
          </cell>
          <cell r="I142">
            <v>3</v>
          </cell>
          <cell r="J142">
            <v>7</v>
          </cell>
        </row>
        <row r="143">
          <cell r="G143" t="str">
            <v>105428-P.S.R. HUATULAME</v>
          </cell>
          <cell r="H143">
            <v>6</v>
          </cell>
          <cell r="I143">
            <v>4</v>
          </cell>
          <cell r="J143">
            <v>10</v>
          </cell>
        </row>
        <row r="144">
          <cell r="G144" t="str">
            <v>105430-P.S.R. MIALQUI</v>
          </cell>
          <cell r="H144">
            <v>3</v>
          </cell>
          <cell r="I144">
            <v>5</v>
          </cell>
          <cell r="J144">
            <v>8</v>
          </cell>
        </row>
        <row r="145">
          <cell r="G145" t="str">
            <v>105431-P.S.R. PEDREGAL</v>
          </cell>
          <cell r="H145">
            <v>7</v>
          </cell>
          <cell r="I145">
            <v>7</v>
          </cell>
          <cell r="J145">
            <v>14</v>
          </cell>
        </row>
        <row r="146">
          <cell r="G146" t="str">
            <v>105432-P.S.R. RAPEL</v>
          </cell>
          <cell r="H146">
            <v>10</v>
          </cell>
          <cell r="I146">
            <v>8</v>
          </cell>
          <cell r="J146">
            <v>18</v>
          </cell>
        </row>
        <row r="147">
          <cell r="G147" t="str">
            <v>105435-P.S.R. TULAHUEN</v>
          </cell>
          <cell r="H147">
            <v>11</v>
          </cell>
          <cell r="I147">
            <v>13</v>
          </cell>
          <cell r="J147">
            <v>24</v>
          </cell>
        </row>
        <row r="148">
          <cell r="G148" t="str">
            <v>105436-P.S.R. EL MAITEN</v>
          </cell>
          <cell r="H148">
            <v>2</v>
          </cell>
          <cell r="I148">
            <v>1</v>
          </cell>
          <cell r="J148">
            <v>3</v>
          </cell>
        </row>
        <row r="149">
          <cell r="G149" t="str">
            <v>105489-P.S.R. RAMADAS DE TULAHUEN</v>
          </cell>
          <cell r="H149">
            <v>4</v>
          </cell>
          <cell r="I149">
            <v>3</v>
          </cell>
          <cell r="J149">
            <v>7</v>
          </cell>
        </row>
        <row r="150">
          <cell r="G150" t="str">
            <v>04304-PUNITAQUI</v>
          </cell>
          <cell r="H150">
            <v>172</v>
          </cell>
          <cell r="I150">
            <v>156</v>
          </cell>
          <cell r="J150">
            <v>328</v>
          </cell>
        </row>
        <row r="151">
          <cell r="G151" t="str">
            <v>105308-CES. RURAL PUNITAQUI</v>
          </cell>
          <cell r="H151">
            <v>170</v>
          </cell>
          <cell r="I151">
            <v>154</v>
          </cell>
          <cell r="J151">
            <v>324</v>
          </cell>
        </row>
        <row r="152">
          <cell r="G152" t="str">
            <v>105440-P.S.R. DIVISADERO</v>
          </cell>
          <cell r="H152">
            <v>0</v>
          </cell>
          <cell r="I152">
            <v>0</v>
          </cell>
          <cell r="J152">
            <v>0</v>
          </cell>
        </row>
        <row r="153">
          <cell r="G153" t="str">
            <v>105442-P.S.R. SAN PEDRO DE QUILES</v>
          </cell>
          <cell r="H153">
            <v>1</v>
          </cell>
          <cell r="I153">
            <v>1</v>
          </cell>
          <cell r="J153">
            <v>2</v>
          </cell>
        </row>
        <row r="154">
          <cell r="G154" t="str">
            <v xml:space="preserve">105508-P.S.R. EL PARRAL DE QUILES  </v>
          </cell>
          <cell r="H154">
            <v>1</v>
          </cell>
          <cell r="I154">
            <v>1</v>
          </cell>
          <cell r="J154">
            <v>2</v>
          </cell>
        </row>
        <row r="155">
          <cell r="G155" t="str">
            <v>04305-RIO HURTADO</v>
          </cell>
          <cell r="H155">
            <v>48</v>
          </cell>
          <cell r="I155">
            <v>33</v>
          </cell>
          <cell r="J155">
            <v>81</v>
          </cell>
        </row>
        <row r="156">
          <cell r="G156" t="str">
            <v>105310-CES. RURAL PICHASCA</v>
          </cell>
          <cell r="H156">
            <v>21</v>
          </cell>
          <cell r="I156">
            <v>16</v>
          </cell>
          <cell r="J156">
            <v>37</v>
          </cell>
        </row>
        <row r="157">
          <cell r="G157" t="str">
            <v>105409-P.S.R. EL CHAÑAR</v>
          </cell>
          <cell r="H157">
            <v>1</v>
          </cell>
          <cell r="I157">
            <v>1</v>
          </cell>
          <cell r="J157">
            <v>2</v>
          </cell>
        </row>
        <row r="158">
          <cell r="G158" t="str">
            <v>105410-P.S.R. HURTADO</v>
          </cell>
          <cell r="H158">
            <v>2</v>
          </cell>
          <cell r="I158">
            <v>2</v>
          </cell>
          <cell r="J158">
            <v>4</v>
          </cell>
        </row>
        <row r="159">
          <cell r="G159" t="str">
            <v>105411-P.S.R. LAS BREAS</v>
          </cell>
          <cell r="H159">
            <v>3</v>
          </cell>
          <cell r="I159">
            <v>0</v>
          </cell>
          <cell r="J159">
            <v>3</v>
          </cell>
        </row>
        <row r="160">
          <cell r="G160" t="str">
            <v>105413-P.S.R. SAMO ALTO</v>
          </cell>
          <cell r="H160">
            <v>4</v>
          </cell>
          <cell r="I160">
            <v>6</v>
          </cell>
          <cell r="J160">
            <v>10</v>
          </cell>
        </row>
        <row r="161">
          <cell r="G161" t="str">
            <v>105414-P.S.R. SERON</v>
          </cell>
          <cell r="H161">
            <v>8</v>
          </cell>
          <cell r="I161">
            <v>4</v>
          </cell>
          <cell r="J161">
            <v>12</v>
          </cell>
        </row>
        <row r="162">
          <cell r="G162" t="str">
            <v>105503-P.S.R. TABAQUEROS</v>
          </cell>
          <cell r="H162">
            <v>9</v>
          </cell>
          <cell r="I162">
            <v>4</v>
          </cell>
          <cell r="J162">
            <v>13</v>
          </cell>
        </row>
        <row r="163">
          <cell r="G163" t="str">
            <v>Total general</v>
          </cell>
          <cell r="H163">
            <v>7596</v>
          </cell>
          <cell r="I163">
            <v>7061</v>
          </cell>
          <cell r="J163">
            <v>14657</v>
          </cell>
        </row>
      </sheetData>
      <sheetData sheetId="16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455</v>
          </cell>
          <cell r="I5">
            <v>455</v>
          </cell>
          <cell r="J5">
            <v>455</v>
          </cell>
        </row>
        <row r="6">
          <cell r="G6">
            <v>0</v>
          </cell>
          <cell r="H6">
            <v>455</v>
          </cell>
          <cell r="I6">
            <v>455</v>
          </cell>
          <cell r="J6">
            <v>455</v>
          </cell>
        </row>
        <row r="7">
          <cell r="G7" t="str">
            <v>04101-LA SERENA</v>
          </cell>
          <cell r="H7">
            <v>7680</v>
          </cell>
          <cell r="I7">
            <v>8340</v>
          </cell>
          <cell r="J7">
            <v>16020</v>
          </cell>
        </row>
        <row r="8">
          <cell r="G8" t="str">
            <v>105300-CES. CARDENAL CARO</v>
          </cell>
          <cell r="H8">
            <v>1758</v>
          </cell>
          <cell r="I8">
            <v>1868</v>
          </cell>
          <cell r="J8">
            <v>3626</v>
          </cell>
        </row>
        <row r="9">
          <cell r="G9" t="str">
            <v>105301-CES. LAS COMPAÑIAS</v>
          </cell>
          <cell r="H9">
            <v>1006</v>
          </cell>
          <cell r="I9">
            <v>1047</v>
          </cell>
          <cell r="J9">
            <v>2053</v>
          </cell>
        </row>
        <row r="10">
          <cell r="G10" t="str">
            <v>105302-CES. PEDRO AGUIRRE C.</v>
          </cell>
          <cell r="H10">
            <v>1204</v>
          </cell>
          <cell r="I10">
            <v>1308</v>
          </cell>
          <cell r="J10">
            <v>2512</v>
          </cell>
        </row>
        <row r="11">
          <cell r="G11" t="str">
            <v>105313-CES. SCHAFFHAUSER</v>
          </cell>
          <cell r="H11">
            <v>1466</v>
          </cell>
          <cell r="I11">
            <v>1543</v>
          </cell>
          <cell r="J11">
            <v>3009</v>
          </cell>
        </row>
        <row r="12">
          <cell r="G12" t="str">
            <v>105319-CES. CARDENAL R.S.H.</v>
          </cell>
          <cell r="H12">
            <v>855</v>
          </cell>
          <cell r="I12">
            <v>931</v>
          </cell>
          <cell r="J12">
            <v>1786</v>
          </cell>
        </row>
        <row r="13">
          <cell r="G13" t="str">
            <v>105325-CESFAM JUAN PABLO II</v>
          </cell>
          <cell r="H13">
            <v>729</v>
          </cell>
          <cell r="I13">
            <v>799</v>
          </cell>
          <cell r="J13">
            <v>1528</v>
          </cell>
        </row>
        <row r="14">
          <cell r="G14" t="str">
            <v xml:space="preserve">105400-P.S.R. ALGARROBITO            </v>
          </cell>
          <cell r="H14">
            <v>130</v>
          </cell>
          <cell r="I14">
            <v>193</v>
          </cell>
          <cell r="J14">
            <v>323</v>
          </cell>
        </row>
        <row r="15">
          <cell r="G15" t="str">
            <v>105401-P.S.R. LAS ROJAS</v>
          </cell>
          <cell r="H15">
            <v>33</v>
          </cell>
          <cell r="I15">
            <v>60</v>
          </cell>
          <cell r="J15">
            <v>93</v>
          </cell>
        </row>
        <row r="16">
          <cell r="G16" t="str">
            <v>105402-P.S.R. EL ROMERO</v>
          </cell>
          <cell r="H16">
            <v>23</v>
          </cell>
          <cell r="I16">
            <v>47</v>
          </cell>
          <cell r="J16">
            <v>70</v>
          </cell>
        </row>
        <row r="17">
          <cell r="G17" t="str">
            <v>105499-P.S.R. LAMBERT</v>
          </cell>
          <cell r="H17">
            <v>23</v>
          </cell>
          <cell r="I17">
            <v>39</v>
          </cell>
          <cell r="J17">
            <v>62</v>
          </cell>
        </row>
        <row r="18">
          <cell r="G18" t="str">
            <v>105700-CECOF VILLA EL INDIO</v>
          </cell>
          <cell r="H18">
            <v>220</v>
          </cell>
          <cell r="I18">
            <v>220</v>
          </cell>
          <cell r="J18">
            <v>440</v>
          </cell>
        </row>
        <row r="19">
          <cell r="G19" t="str">
            <v>105701-CECOF VILLA ALEMANIA</v>
          </cell>
          <cell r="H19">
            <v>82</v>
          </cell>
          <cell r="I19">
            <v>116</v>
          </cell>
          <cell r="J19">
            <v>198</v>
          </cell>
        </row>
        <row r="20">
          <cell r="G20" t="str">
            <v>105702-CECOF VILLA LAMBERT</v>
          </cell>
          <cell r="H20">
            <v>102</v>
          </cell>
          <cell r="I20">
            <v>118</v>
          </cell>
          <cell r="J20">
            <v>220</v>
          </cell>
        </row>
        <row r="21">
          <cell r="G21" t="str">
            <v>200402-CECOF ARCOS DE PINAMAR</v>
          </cell>
          <cell r="H21">
            <v>49</v>
          </cell>
          <cell r="I21">
            <v>51</v>
          </cell>
          <cell r="J21">
            <v>100</v>
          </cell>
        </row>
        <row r="22">
          <cell r="G22" t="str">
            <v>04102-COQUIMBO</v>
          </cell>
          <cell r="H22">
            <v>5825</v>
          </cell>
          <cell r="I22">
            <v>6710</v>
          </cell>
          <cell r="J22">
            <v>12535</v>
          </cell>
        </row>
        <row r="23">
          <cell r="G23" t="str">
            <v>105303-CES. SAN JUAN</v>
          </cell>
          <cell r="H23">
            <v>878</v>
          </cell>
          <cell r="I23">
            <v>891</v>
          </cell>
          <cell r="J23">
            <v>1769</v>
          </cell>
        </row>
        <row r="24">
          <cell r="G24" t="str">
            <v>105304-CES. SANTA CECILIA</v>
          </cell>
          <cell r="H24">
            <v>842</v>
          </cell>
          <cell r="I24">
            <v>836</v>
          </cell>
          <cell r="J24">
            <v>1678</v>
          </cell>
        </row>
        <row r="25">
          <cell r="G25" t="str">
            <v>105305-CES. TIERRAS BLANCAS</v>
          </cell>
          <cell r="H25">
            <v>1657</v>
          </cell>
          <cell r="I25">
            <v>1692</v>
          </cell>
          <cell r="J25">
            <v>3349</v>
          </cell>
        </row>
        <row r="26">
          <cell r="G26" t="str">
            <v>105321-CES. RURAL  TONGOY</v>
          </cell>
          <cell r="H26">
            <v>327</v>
          </cell>
          <cell r="I26">
            <v>357</v>
          </cell>
          <cell r="J26">
            <v>684</v>
          </cell>
        </row>
        <row r="27">
          <cell r="G27" t="str">
            <v>105323-CES. DR. SERGIO AGUILAR</v>
          </cell>
          <cell r="H27">
            <v>1605</v>
          </cell>
          <cell r="I27">
            <v>1842</v>
          </cell>
          <cell r="J27">
            <v>3447</v>
          </cell>
        </row>
        <row r="28">
          <cell r="G28" t="str">
            <v xml:space="preserve">105404-P.S.R. EL TANGUE                         </v>
          </cell>
          <cell r="H28">
            <v>3447</v>
          </cell>
          <cell r="I28">
            <v>6</v>
          </cell>
          <cell r="J28">
            <v>6</v>
          </cell>
        </row>
        <row r="29">
          <cell r="G29" t="str">
            <v>105405-P.S.R. GUANAQUEROS</v>
          </cell>
          <cell r="H29">
            <v>96</v>
          </cell>
          <cell r="I29">
            <v>125</v>
          </cell>
          <cell r="J29">
            <v>221</v>
          </cell>
        </row>
        <row r="30">
          <cell r="G30" t="str">
            <v>105407-P.S.R. TAMBILLOS</v>
          </cell>
          <cell r="H30">
            <v>46</v>
          </cell>
          <cell r="I30">
            <v>20</v>
          </cell>
          <cell r="J30">
            <v>66</v>
          </cell>
        </row>
        <row r="31">
          <cell r="G31" t="str">
            <v>105705-CECOF EL ALBA</v>
          </cell>
          <cell r="H31">
            <v>195</v>
          </cell>
          <cell r="I31">
            <v>196</v>
          </cell>
          <cell r="J31">
            <v>391</v>
          </cell>
        </row>
        <row r="32">
          <cell r="G32" t="str">
            <v>200273-CECOF PUNTA MIRA</v>
          </cell>
          <cell r="H32">
            <v>179</v>
          </cell>
          <cell r="I32">
            <v>156</v>
          </cell>
          <cell r="J32">
            <v>335</v>
          </cell>
        </row>
        <row r="33">
          <cell r="G33" t="str">
            <v>200494-CESFAM EL SAUCE</v>
          </cell>
          <cell r="H33">
            <v>335</v>
          </cell>
          <cell r="I33">
            <v>274</v>
          </cell>
          <cell r="J33">
            <v>274</v>
          </cell>
        </row>
        <row r="34">
          <cell r="G34" t="str">
            <v>200499-CESFAM PAN DE AZÚCAR</v>
          </cell>
          <cell r="H34">
            <v>274</v>
          </cell>
          <cell r="I34">
            <v>315</v>
          </cell>
          <cell r="J34">
            <v>315</v>
          </cell>
        </row>
        <row r="35">
          <cell r="G35" t="str">
            <v>04103-ANDACOLLO</v>
          </cell>
          <cell r="H35">
            <v>357</v>
          </cell>
          <cell r="I35">
            <v>425</v>
          </cell>
          <cell r="J35">
            <v>782</v>
          </cell>
        </row>
        <row r="36">
          <cell r="G36" t="str">
            <v>105106-HOSPITAL ANDACOLLO</v>
          </cell>
          <cell r="H36">
            <v>357</v>
          </cell>
          <cell r="I36">
            <v>425</v>
          </cell>
          <cell r="J36">
            <v>782</v>
          </cell>
        </row>
        <row r="37">
          <cell r="G37" t="str">
            <v>04104-LA HIGUERA</v>
          </cell>
          <cell r="H37">
            <v>261</v>
          </cell>
          <cell r="I37">
            <v>280</v>
          </cell>
          <cell r="J37">
            <v>541</v>
          </cell>
        </row>
        <row r="38">
          <cell r="G38" t="str">
            <v>105314-CES. LA HIGUERA</v>
          </cell>
          <cell r="H38">
            <v>96</v>
          </cell>
          <cell r="I38">
            <v>104</v>
          </cell>
          <cell r="J38">
            <v>200</v>
          </cell>
        </row>
        <row r="39">
          <cell r="G39" t="str">
            <v xml:space="preserve">105500-P.S.R. CALETA HORNOS        </v>
          </cell>
          <cell r="H39">
            <v>67</v>
          </cell>
          <cell r="I39">
            <v>67</v>
          </cell>
          <cell r="J39">
            <v>134</v>
          </cell>
        </row>
        <row r="40">
          <cell r="G40" t="str">
            <v>105505-P.S.R. LOS CHOROS</v>
          </cell>
          <cell r="H40">
            <v>60</v>
          </cell>
          <cell r="I40">
            <v>65</v>
          </cell>
          <cell r="J40">
            <v>125</v>
          </cell>
        </row>
        <row r="41">
          <cell r="G41" t="str">
            <v>105506-P.S.R. EL TRAPICHE</v>
          </cell>
          <cell r="H41">
            <v>38</v>
          </cell>
          <cell r="I41">
            <v>44</v>
          </cell>
          <cell r="J41">
            <v>82</v>
          </cell>
        </row>
        <row r="42">
          <cell r="G42" t="str">
            <v>04105-PAIHUANO</v>
          </cell>
          <cell r="H42">
            <v>189</v>
          </cell>
          <cell r="I42">
            <v>214</v>
          </cell>
          <cell r="J42">
            <v>403</v>
          </cell>
        </row>
        <row r="43">
          <cell r="G43" t="str">
            <v>105306-CES. PAIHUANO</v>
          </cell>
          <cell r="H43">
            <v>189</v>
          </cell>
          <cell r="I43">
            <v>214</v>
          </cell>
          <cell r="J43">
            <v>403</v>
          </cell>
        </row>
        <row r="44">
          <cell r="G44" t="str">
            <v>04106-VICUÑA</v>
          </cell>
          <cell r="H44">
            <v>1173</v>
          </cell>
          <cell r="I44">
            <v>1518</v>
          </cell>
          <cell r="J44">
            <v>2691</v>
          </cell>
        </row>
        <row r="45">
          <cell r="G45" t="str">
            <v>105107-HOSPITAL VICUÑA</v>
          </cell>
          <cell r="H45">
            <v>502</v>
          </cell>
          <cell r="I45">
            <v>564</v>
          </cell>
          <cell r="J45">
            <v>1066</v>
          </cell>
        </row>
        <row r="46">
          <cell r="G46" t="str">
            <v>105467-P.S.R. DIAGUITAS</v>
          </cell>
          <cell r="H46">
            <v>79</v>
          </cell>
          <cell r="I46">
            <v>89</v>
          </cell>
          <cell r="J46">
            <v>168</v>
          </cell>
        </row>
        <row r="47">
          <cell r="G47" t="str">
            <v>105468-P.S.R. EL MOLLE</v>
          </cell>
          <cell r="H47">
            <v>96</v>
          </cell>
          <cell r="I47">
            <v>102</v>
          </cell>
          <cell r="J47">
            <v>198</v>
          </cell>
        </row>
        <row r="48">
          <cell r="G48" t="str">
            <v>105469-P.S.R. EL TAMBO</v>
          </cell>
          <cell r="H48">
            <v>109</v>
          </cell>
          <cell r="I48">
            <v>118</v>
          </cell>
          <cell r="J48">
            <v>227</v>
          </cell>
        </row>
        <row r="49">
          <cell r="G49" t="str">
            <v>105470-P.S.R. HUANTA</v>
          </cell>
          <cell r="H49">
            <v>7</v>
          </cell>
          <cell r="I49">
            <v>6</v>
          </cell>
          <cell r="J49">
            <v>13</v>
          </cell>
        </row>
        <row r="50">
          <cell r="G50" t="str">
            <v>105471-P.S.R. PERALILLO</v>
          </cell>
          <cell r="H50">
            <v>148</v>
          </cell>
          <cell r="I50">
            <v>166</v>
          </cell>
          <cell r="J50">
            <v>314</v>
          </cell>
        </row>
        <row r="51">
          <cell r="G51" t="str">
            <v>105472-P.S.R. RIVADAVIA</v>
          </cell>
          <cell r="H51">
            <v>48</v>
          </cell>
          <cell r="I51">
            <v>49</v>
          </cell>
          <cell r="J51">
            <v>97</v>
          </cell>
        </row>
        <row r="52">
          <cell r="G52" t="str">
            <v>105473-P.S.R. TALCUNA</v>
          </cell>
          <cell r="H52">
            <v>106</v>
          </cell>
          <cell r="I52">
            <v>109</v>
          </cell>
          <cell r="J52">
            <v>215</v>
          </cell>
        </row>
        <row r="53">
          <cell r="G53" t="str">
            <v>105474-P.S.R. CHAPILCA</v>
          </cell>
          <cell r="H53">
            <v>23</v>
          </cell>
          <cell r="I53">
            <v>24</v>
          </cell>
          <cell r="J53">
            <v>47</v>
          </cell>
        </row>
        <row r="54">
          <cell r="G54" t="str">
            <v>105509-P.S.R. GUALLIGUAICA</v>
          </cell>
          <cell r="H54">
            <v>55</v>
          </cell>
          <cell r="I54">
            <v>60</v>
          </cell>
          <cell r="J54">
            <v>115</v>
          </cell>
        </row>
        <row r="55">
          <cell r="G55" t="str">
            <v>200538-CESFAM SAN ISIDRO CALINGASTA</v>
          </cell>
          <cell r="H55">
            <v>115</v>
          </cell>
          <cell r="I55">
            <v>231</v>
          </cell>
          <cell r="J55">
            <v>231</v>
          </cell>
        </row>
        <row r="56">
          <cell r="G56" t="str">
            <v>04201-ILLAPEL</v>
          </cell>
          <cell r="H56">
            <v>771</v>
          </cell>
          <cell r="I56">
            <v>902</v>
          </cell>
          <cell r="J56">
            <v>1673</v>
          </cell>
        </row>
        <row r="57">
          <cell r="G57" t="str">
            <v>105326-CESFAM SAN RAFAEL</v>
          </cell>
          <cell r="H57">
            <v>437</v>
          </cell>
          <cell r="I57">
            <v>455</v>
          </cell>
          <cell r="J57">
            <v>892</v>
          </cell>
        </row>
        <row r="58">
          <cell r="G58" t="str">
            <v xml:space="preserve">105443-P.S.R. CARCAMO                   </v>
          </cell>
          <cell r="H58">
            <v>22</v>
          </cell>
          <cell r="I58">
            <v>22</v>
          </cell>
          <cell r="J58">
            <v>44</v>
          </cell>
        </row>
        <row r="59">
          <cell r="G59" t="str">
            <v>105444-P.S.R. HUINTIL</v>
          </cell>
          <cell r="H59">
            <v>11</v>
          </cell>
          <cell r="I59">
            <v>13</v>
          </cell>
          <cell r="J59">
            <v>24</v>
          </cell>
        </row>
        <row r="60">
          <cell r="G60" t="str">
            <v>105445-P.S.R. LIMAHUIDA</v>
          </cell>
          <cell r="H60">
            <v>14</v>
          </cell>
          <cell r="I60">
            <v>13</v>
          </cell>
          <cell r="J60">
            <v>27</v>
          </cell>
        </row>
        <row r="61">
          <cell r="G61" t="str">
            <v>105446-P.S.R. MATANCILLA</v>
          </cell>
          <cell r="H61">
            <v>5</v>
          </cell>
          <cell r="I61">
            <v>7</v>
          </cell>
          <cell r="J61">
            <v>12</v>
          </cell>
        </row>
        <row r="62">
          <cell r="G62" t="str">
            <v>105447-P.S.R. PERALILLO</v>
          </cell>
          <cell r="H62">
            <v>6</v>
          </cell>
          <cell r="I62">
            <v>6</v>
          </cell>
          <cell r="J62">
            <v>12</v>
          </cell>
        </row>
        <row r="63">
          <cell r="G63" t="str">
            <v>105448-P.S.R. SANTA VIRGINIA</v>
          </cell>
          <cell r="H63">
            <v>8</v>
          </cell>
          <cell r="I63">
            <v>8</v>
          </cell>
          <cell r="J63">
            <v>16</v>
          </cell>
        </row>
        <row r="64">
          <cell r="G64" t="str">
            <v>105449-P.S.R. TUNGA NORTE</v>
          </cell>
          <cell r="H64">
            <v>10</v>
          </cell>
          <cell r="I64">
            <v>7</v>
          </cell>
          <cell r="J64">
            <v>17</v>
          </cell>
        </row>
        <row r="65">
          <cell r="G65" t="str">
            <v>105485-P.S.R. PLAN DE HORNOS</v>
          </cell>
          <cell r="H65">
            <v>5</v>
          </cell>
          <cell r="I65">
            <v>5</v>
          </cell>
          <cell r="J65">
            <v>10</v>
          </cell>
        </row>
        <row r="66">
          <cell r="G66" t="str">
            <v>105486-P.S.R. TUNGA SUR</v>
          </cell>
          <cell r="H66">
            <v>11</v>
          </cell>
          <cell r="I66">
            <v>10</v>
          </cell>
          <cell r="J66">
            <v>21</v>
          </cell>
        </row>
        <row r="67">
          <cell r="G67" t="str">
            <v>105487-P.S.R. CAÑAS UNO</v>
          </cell>
          <cell r="H67">
            <v>29</v>
          </cell>
          <cell r="I67">
            <v>33</v>
          </cell>
          <cell r="J67">
            <v>62</v>
          </cell>
        </row>
        <row r="68">
          <cell r="G68" t="str">
            <v>105496-P.S.R. PINTACURA SUR</v>
          </cell>
          <cell r="H68">
            <v>7</v>
          </cell>
          <cell r="I68">
            <v>9</v>
          </cell>
          <cell r="J68">
            <v>16</v>
          </cell>
        </row>
        <row r="69">
          <cell r="G69" t="str">
            <v>105504-P.S.R. SOCAVON</v>
          </cell>
          <cell r="H69">
            <v>5</v>
          </cell>
          <cell r="I69">
            <v>5</v>
          </cell>
          <cell r="J69">
            <v>10</v>
          </cell>
        </row>
        <row r="70">
          <cell r="G70" t="str">
            <v>200366-CESFAM URBANO II</v>
          </cell>
          <cell r="H70">
            <v>201</v>
          </cell>
          <cell r="I70">
            <v>309</v>
          </cell>
          <cell r="J70">
            <v>510</v>
          </cell>
        </row>
        <row r="71">
          <cell r="G71" t="str">
            <v>04202-CANELA</v>
          </cell>
          <cell r="H71">
            <v>272</v>
          </cell>
          <cell r="I71">
            <v>271</v>
          </cell>
          <cell r="J71">
            <v>543</v>
          </cell>
        </row>
        <row r="72">
          <cell r="G72" t="str">
            <v>105309-CES. RURAL CANELA</v>
          </cell>
          <cell r="H72">
            <v>136</v>
          </cell>
          <cell r="I72">
            <v>132</v>
          </cell>
          <cell r="J72">
            <v>268</v>
          </cell>
        </row>
        <row r="73">
          <cell r="G73" t="str">
            <v xml:space="preserve">105450-P.S.R. MINCHA NORTE            </v>
          </cell>
          <cell r="H73">
            <v>47</v>
          </cell>
          <cell r="I73">
            <v>52</v>
          </cell>
          <cell r="J73">
            <v>99</v>
          </cell>
        </row>
        <row r="74">
          <cell r="G74" t="str">
            <v>105451-P.S.R. AGUA FRIA</v>
          </cell>
          <cell r="H74">
            <v>10</v>
          </cell>
          <cell r="I74">
            <v>10</v>
          </cell>
          <cell r="J74">
            <v>20</v>
          </cell>
        </row>
        <row r="75">
          <cell r="G75" t="str">
            <v>105482-P.S.R. CANELA ALTA</v>
          </cell>
          <cell r="H75">
            <v>6</v>
          </cell>
          <cell r="I75">
            <v>6</v>
          </cell>
          <cell r="J75">
            <v>12</v>
          </cell>
        </row>
        <row r="76">
          <cell r="G76" t="str">
            <v>105483-P.S.R. LOS RULOS</v>
          </cell>
          <cell r="H76">
            <v>5</v>
          </cell>
          <cell r="I76">
            <v>4</v>
          </cell>
          <cell r="J76">
            <v>9</v>
          </cell>
        </row>
        <row r="77">
          <cell r="G77" t="str">
            <v>105484-P.S.R. HUENTELAUQUEN</v>
          </cell>
          <cell r="H77">
            <v>38</v>
          </cell>
          <cell r="I77">
            <v>40</v>
          </cell>
          <cell r="J77">
            <v>78</v>
          </cell>
        </row>
        <row r="78">
          <cell r="G78" t="str">
            <v>105488-P.S.R. ESPIRITU SANTO</v>
          </cell>
          <cell r="H78">
            <v>14</v>
          </cell>
          <cell r="I78">
            <v>11</v>
          </cell>
          <cell r="J78">
            <v>25</v>
          </cell>
        </row>
        <row r="79">
          <cell r="G79" t="str">
            <v>105493-P.S.R. MINCHA SUR</v>
          </cell>
          <cell r="H79">
            <v>4</v>
          </cell>
          <cell r="I79">
            <v>4</v>
          </cell>
          <cell r="J79">
            <v>8</v>
          </cell>
        </row>
        <row r="80">
          <cell r="G80" t="str">
            <v>105497-P.S.R. JABONERIA</v>
          </cell>
          <cell r="H80">
            <v>3</v>
          </cell>
          <cell r="I80">
            <v>3</v>
          </cell>
          <cell r="J80">
            <v>6</v>
          </cell>
        </row>
        <row r="81">
          <cell r="G81" t="str">
            <v>105498-P.S.R. QUEBRADA DE LINARES</v>
          </cell>
          <cell r="H81">
            <v>9</v>
          </cell>
          <cell r="I81">
            <v>9</v>
          </cell>
          <cell r="J81">
            <v>18</v>
          </cell>
        </row>
        <row r="82">
          <cell r="G82" t="str">
            <v>04203-LOS VILOS</v>
          </cell>
          <cell r="H82">
            <v>347</v>
          </cell>
          <cell r="I82">
            <v>397</v>
          </cell>
          <cell r="J82">
            <v>744</v>
          </cell>
        </row>
        <row r="83">
          <cell r="G83" t="str">
            <v>105108-HOSPITAL LOS VILOS</v>
          </cell>
          <cell r="H83">
            <v>194</v>
          </cell>
          <cell r="I83">
            <v>193</v>
          </cell>
          <cell r="J83">
            <v>387</v>
          </cell>
        </row>
        <row r="84">
          <cell r="G84" t="str">
            <v xml:space="preserve">105478-P.S.R. CAIMANES                   </v>
          </cell>
          <cell r="H84">
            <v>16</v>
          </cell>
          <cell r="I84">
            <v>27</v>
          </cell>
          <cell r="J84">
            <v>43</v>
          </cell>
        </row>
        <row r="85">
          <cell r="G85" t="str">
            <v>105479-P.S.R. GUANGUALI</v>
          </cell>
          <cell r="H85">
            <v>26</v>
          </cell>
          <cell r="I85">
            <v>36</v>
          </cell>
          <cell r="J85">
            <v>62</v>
          </cell>
        </row>
        <row r="86">
          <cell r="G86" t="str">
            <v>105480-P.S.R. QUILIMARI</v>
          </cell>
          <cell r="H86">
            <v>82</v>
          </cell>
          <cell r="I86">
            <v>115</v>
          </cell>
          <cell r="J86">
            <v>197</v>
          </cell>
        </row>
        <row r="87">
          <cell r="G87" t="str">
            <v>105481-P.S.R. TILAMA</v>
          </cell>
          <cell r="H87">
            <v>16</v>
          </cell>
          <cell r="I87">
            <v>11</v>
          </cell>
          <cell r="J87">
            <v>27</v>
          </cell>
        </row>
        <row r="88">
          <cell r="G88" t="str">
            <v>105511-P.S.R. LOS CONDORES</v>
          </cell>
          <cell r="H88">
            <v>13</v>
          </cell>
          <cell r="I88">
            <v>15</v>
          </cell>
          <cell r="J88">
            <v>28</v>
          </cell>
        </row>
        <row r="89">
          <cell r="G89" t="str">
            <v>04204-SALAMANCA</v>
          </cell>
          <cell r="H89">
            <v>914</v>
          </cell>
          <cell r="I89">
            <v>1114</v>
          </cell>
          <cell r="J89">
            <v>2028</v>
          </cell>
        </row>
        <row r="90">
          <cell r="G90" t="str">
            <v>105104-HOSPITAL SALAMANCA</v>
          </cell>
          <cell r="H90">
            <v>184</v>
          </cell>
          <cell r="I90">
            <v>320</v>
          </cell>
          <cell r="J90">
            <v>504</v>
          </cell>
        </row>
        <row r="91">
          <cell r="G91" t="str">
            <v xml:space="preserve">105452-P.S.R. CUNCUMEN                 </v>
          </cell>
          <cell r="H91">
            <v>29</v>
          </cell>
          <cell r="I91">
            <v>38</v>
          </cell>
          <cell r="J91">
            <v>67</v>
          </cell>
        </row>
        <row r="92">
          <cell r="G92" t="str">
            <v>105453-P.S.R. TRANQUILLA</v>
          </cell>
          <cell r="H92">
            <v>105</v>
          </cell>
          <cell r="I92">
            <v>119</v>
          </cell>
          <cell r="J92">
            <v>224</v>
          </cell>
        </row>
        <row r="93">
          <cell r="G93" t="str">
            <v>105454-P.S.R. CUNLAGUA</v>
          </cell>
          <cell r="H93">
            <v>15</v>
          </cell>
          <cell r="I93">
            <v>14</v>
          </cell>
          <cell r="J93">
            <v>29</v>
          </cell>
        </row>
        <row r="94">
          <cell r="G94" t="str">
            <v>105455-P.S.R. CHILLEPIN</v>
          </cell>
          <cell r="H94">
            <v>60</v>
          </cell>
          <cell r="I94">
            <v>60</v>
          </cell>
          <cell r="J94">
            <v>120</v>
          </cell>
        </row>
        <row r="95">
          <cell r="G95" t="str">
            <v>105456-P.S.R. LLIMPO</v>
          </cell>
          <cell r="H95">
            <v>60</v>
          </cell>
          <cell r="I95">
            <v>71</v>
          </cell>
          <cell r="J95">
            <v>131</v>
          </cell>
        </row>
        <row r="96">
          <cell r="G96" t="str">
            <v>105457-P.S.R. SAN AGUSTIN</v>
          </cell>
          <cell r="H96">
            <v>35</v>
          </cell>
          <cell r="I96">
            <v>35</v>
          </cell>
          <cell r="J96">
            <v>70</v>
          </cell>
        </row>
        <row r="97">
          <cell r="G97" t="str">
            <v>105458-P.S.R. TAHUINCO</v>
          </cell>
          <cell r="H97">
            <v>135</v>
          </cell>
          <cell r="I97">
            <v>146</v>
          </cell>
          <cell r="J97">
            <v>281</v>
          </cell>
        </row>
        <row r="98">
          <cell r="G98" t="str">
            <v>105491-P.S.R. QUELEN BAJO</v>
          </cell>
          <cell r="H98">
            <v>142</v>
          </cell>
          <cell r="I98">
            <v>151</v>
          </cell>
          <cell r="J98">
            <v>293</v>
          </cell>
        </row>
        <row r="99">
          <cell r="G99" t="str">
            <v>105492-P.S.R. CAMISA</v>
          </cell>
          <cell r="H99">
            <v>52</v>
          </cell>
          <cell r="I99">
            <v>59</v>
          </cell>
          <cell r="J99">
            <v>111</v>
          </cell>
        </row>
        <row r="100">
          <cell r="G100" t="str">
            <v>105501-P.S.R. ARBOLEDA GRANDE</v>
          </cell>
          <cell r="H100">
            <v>97</v>
          </cell>
          <cell r="I100">
            <v>101</v>
          </cell>
          <cell r="J100">
            <v>198</v>
          </cell>
        </row>
        <row r="101">
          <cell r="G101" t="str">
            <v>04301-OVALLE</v>
          </cell>
          <cell r="H101">
            <v>4128</v>
          </cell>
          <cell r="I101">
            <v>4344</v>
          </cell>
          <cell r="J101">
            <v>8472</v>
          </cell>
        </row>
        <row r="102">
          <cell r="G102" t="str">
            <v>105315-CES. RURAL C. DE TAMAYA</v>
          </cell>
          <cell r="H102">
            <v>173</v>
          </cell>
          <cell r="I102">
            <v>214</v>
          </cell>
          <cell r="J102">
            <v>387</v>
          </cell>
        </row>
        <row r="103">
          <cell r="G103" t="str">
            <v>105317-CES. JORGE JORDAN D.</v>
          </cell>
          <cell r="H103">
            <v>963</v>
          </cell>
          <cell r="I103">
            <v>1002</v>
          </cell>
          <cell r="J103">
            <v>1965</v>
          </cell>
        </row>
        <row r="104">
          <cell r="G104" t="str">
            <v>105322-CES. MARCOS MACUADA</v>
          </cell>
          <cell r="H104">
            <v>1428</v>
          </cell>
          <cell r="I104">
            <v>1432</v>
          </cell>
          <cell r="J104">
            <v>2860</v>
          </cell>
        </row>
        <row r="105">
          <cell r="G105" t="str">
            <v>105324-CES. SOTAQUI</v>
          </cell>
          <cell r="H105">
            <v>241</v>
          </cell>
          <cell r="I105">
            <v>268</v>
          </cell>
          <cell r="J105">
            <v>509</v>
          </cell>
        </row>
        <row r="106">
          <cell r="G106" t="str">
            <v>105415-P.S.R. BARRAZA</v>
          </cell>
          <cell r="H106">
            <v>69</v>
          </cell>
          <cell r="I106">
            <v>77</v>
          </cell>
          <cell r="J106">
            <v>146</v>
          </cell>
        </row>
        <row r="107">
          <cell r="G107" t="str">
            <v xml:space="preserve">105416-P.S.R. CAMARICO                  </v>
          </cell>
          <cell r="H107">
            <v>58</v>
          </cell>
          <cell r="I107">
            <v>60</v>
          </cell>
          <cell r="J107">
            <v>118</v>
          </cell>
        </row>
        <row r="108">
          <cell r="G108" t="str">
            <v>105417-P.S.R. ALCONES BAJOS</v>
          </cell>
          <cell r="H108">
            <v>32</v>
          </cell>
          <cell r="I108">
            <v>36</v>
          </cell>
          <cell r="J108">
            <v>68</v>
          </cell>
        </row>
        <row r="109">
          <cell r="G109" t="str">
            <v>105419-P.S.R. LAS SOSSAS</v>
          </cell>
          <cell r="H109">
            <v>48</v>
          </cell>
          <cell r="I109">
            <v>54</v>
          </cell>
          <cell r="J109">
            <v>102</v>
          </cell>
        </row>
        <row r="110">
          <cell r="G110" t="str">
            <v>105422-P.S.R. HORNILLOS</v>
          </cell>
          <cell r="H110">
            <v>10</v>
          </cell>
          <cell r="I110">
            <v>14</v>
          </cell>
          <cell r="J110">
            <v>24</v>
          </cell>
        </row>
        <row r="111">
          <cell r="G111" t="str">
            <v>105437-P.S.R. CHALINGA</v>
          </cell>
          <cell r="H111">
            <v>30</v>
          </cell>
          <cell r="I111">
            <v>32</v>
          </cell>
          <cell r="J111">
            <v>62</v>
          </cell>
        </row>
        <row r="112">
          <cell r="G112" t="str">
            <v>105439-P.S.R. CERRO BLANCO</v>
          </cell>
          <cell r="H112">
            <v>10</v>
          </cell>
          <cell r="I112">
            <v>9</v>
          </cell>
          <cell r="J112">
            <v>19</v>
          </cell>
        </row>
        <row r="113">
          <cell r="G113" t="str">
            <v>105507-P.S.R. HUAMALATA</v>
          </cell>
          <cell r="H113">
            <v>76</v>
          </cell>
          <cell r="I113">
            <v>79</v>
          </cell>
          <cell r="J113">
            <v>155</v>
          </cell>
        </row>
        <row r="114">
          <cell r="G114" t="str">
            <v>105510-P.S.R. RECOLETA</v>
          </cell>
          <cell r="H114">
            <v>67</v>
          </cell>
          <cell r="I114">
            <v>68</v>
          </cell>
          <cell r="J114">
            <v>135</v>
          </cell>
        </row>
        <row r="115">
          <cell r="G115" t="str">
            <v>105722-CECOF SAN JOSE DE LA DEHESA</v>
          </cell>
          <cell r="H115">
            <v>453</v>
          </cell>
          <cell r="I115">
            <v>435</v>
          </cell>
          <cell r="J115">
            <v>888</v>
          </cell>
        </row>
        <row r="116">
          <cell r="G116" t="str">
            <v>105723-CECOF LIMARI</v>
          </cell>
          <cell r="H116">
            <v>193</v>
          </cell>
          <cell r="I116">
            <v>216</v>
          </cell>
          <cell r="J116">
            <v>409</v>
          </cell>
        </row>
        <row r="117">
          <cell r="G117" t="str">
            <v>200258-CECOF LOS COPIHUES</v>
          </cell>
          <cell r="H117">
            <v>167</v>
          </cell>
          <cell r="I117">
            <v>183</v>
          </cell>
          <cell r="J117">
            <v>350</v>
          </cell>
        </row>
        <row r="118">
          <cell r="G118" t="str">
            <v>200367-CECOF COLONIA LIMARÍ</v>
          </cell>
          <cell r="H118">
            <v>110</v>
          </cell>
          <cell r="I118">
            <v>165</v>
          </cell>
          <cell r="J118">
            <v>275</v>
          </cell>
        </row>
        <row r="119">
          <cell r="G119" t="str">
            <v>04302-COMBARBALÁ</v>
          </cell>
          <cell r="H119">
            <v>453</v>
          </cell>
          <cell r="I119">
            <v>563</v>
          </cell>
          <cell r="J119">
            <v>1016</v>
          </cell>
        </row>
        <row r="120">
          <cell r="G120" t="str">
            <v>105105-HOSPITAL COMBARBALÁ</v>
          </cell>
          <cell r="H120">
            <v>209</v>
          </cell>
          <cell r="I120">
            <v>292</v>
          </cell>
          <cell r="J120">
            <v>501</v>
          </cell>
        </row>
        <row r="121">
          <cell r="G121" t="str">
            <v>105433-P.S.R. SAN LORENZO</v>
          </cell>
          <cell r="H121">
            <v>4</v>
          </cell>
          <cell r="I121">
            <v>5</v>
          </cell>
          <cell r="J121">
            <v>9</v>
          </cell>
        </row>
        <row r="122">
          <cell r="G122" t="str">
            <v>105434-P.S.R. SAN MARCOS</v>
          </cell>
          <cell r="H122">
            <v>24</v>
          </cell>
          <cell r="I122">
            <v>26</v>
          </cell>
          <cell r="J122">
            <v>50</v>
          </cell>
        </row>
        <row r="123">
          <cell r="G123" t="str">
            <v>105441-P.S.R. MANQUEHUA</v>
          </cell>
          <cell r="H123">
            <v>28</v>
          </cell>
          <cell r="I123">
            <v>30</v>
          </cell>
          <cell r="J123">
            <v>58</v>
          </cell>
        </row>
        <row r="124">
          <cell r="G124" t="str">
            <v xml:space="preserve">105459-P.S.R. BARRANCAS                </v>
          </cell>
          <cell r="H124">
            <v>12</v>
          </cell>
          <cell r="I124">
            <v>16</v>
          </cell>
          <cell r="J124">
            <v>28</v>
          </cell>
        </row>
        <row r="125">
          <cell r="G125" t="str">
            <v>105460-P.S.R. COGOTI 18</v>
          </cell>
          <cell r="H125">
            <v>35</v>
          </cell>
          <cell r="I125">
            <v>43</v>
          </cell>
          <cell r="J125">
            <v>78</v>
          </cell>
        </row>
        <row r="126">
          <cell r="G126" t="str">
            <v>105461-P.S.R. EL HUACHO</v>
          </cell>
          <cell r="H126">
            <v>13</v>
          </cell>
          <cell r="I126">
            <v>14</v>
          </cell>
          <cell r="J126">
            <v>27</v>
          </cell>
        </row>
        <row r="127">
          <cell r="G127" t="str">
            <v>105462-P.S.R. EL SAUCE</v>
          </cell>
          <cell r="H127">
            <v>22</v>
          </cell>
          <cell r="I127">
            <v>24</v>
          </cell>
          <cell r="J127">
            <v>46</v>
          </cell>
        </row>
        <row r="128">
          <cell r="G128" t="str">
            <v>105463-P.S.R. QUILITAPIA</v>
          </cell>
          <cell r="H128">
            <v>36</v>
          </cell>
          <cell r="I128">
            <v>36</v>
          </cell>
          <cell r="J128">
            <v>72</v>
          </cell>
        </row>
        <row r="129">
          <cell r="G129" t="str">
            <v>105464-P.S.R. LA LIGUA</v>
          </cell>
          <cell r="H129">
            <v>25</v>
          </cell>
          <cell r="I129">
            <v>23</v>
          </cell>
          <cell r="J129">
            <v>48</v>
          </cell>
        </row>
        <row r="130">
          <cell r="G130" t="str">
            <v>105465-P.S.R. RAMADILLA</v>
          </cell>
          <cell r="H130">
            <v>15</v>
          </cell>
          <cell r="I130">
            <v>12</v>
          </cell>
          <cell r="J130">
            <v>27</v>
          </cell>
        </row>
        <row r="131">
          <cell r="G131" t="str">
            <v>105466-P.S.R. VALLE HERMOSO</v>
          </cell>
          <cell r="H131">
            <v>18</v>
          </cell>
          <cell r="I131">
            <v>29</v>
          </cell>
          <cell r="J131">
            <v>47</v>
          </cell>
        </row>
        <row r="132">
          <cell r="G132" t="str">
            <v>105490-P.S.R. EL DURAZNO</v>
          </cell>
          <cell r="H132">
            <v>12</v>
          </cell>
          <cell r="I132">
            <v>13</v>
          </cell>
          <cell r="J132">
            <v>25</v>
          </cell>
        </row>
        <row r="133">
          <cell r="G133" t="str">
            <v>04303-MONTE PATRIA</v>
          </cell>
          <cell r="H133">
            <v>1357</v>
          </cell>
          <cell r="I133">
            <v>1272</v>
          </cell>
          <cell r="J133">
            <v>2629</v>
          </cell>
        </row>
        <row r="134">
          <cell r="G134" t="str">
            <v>105307-CES. RURAL MONTE PATRIA</v>
          </cell>
          <cell r="H134">
            <v>522</v>
          </cell>
          <cell r="I134">
            <v>461</v>
          </cell>
          <cell r="J134">
            <v>983</v>
          </cell>
        </row>
        <row r="135">
          <cell r="G135" t="str">
            <v>105311-CES. RURAL CHAÑARAL ALTO</v>
          </cell>
          <cell r="H135">
            <v>192</v>
          </cell>
          <cell r="I135">
            <v>157</v>
          </cell>
          <cell r="J135">
            <v>349</v>
          </cell>
        </row>
        <row r="136">
          <cell r="G136" t="str">
            <v>105312-CES. RURAL CAREN</v>
          </cell>
          <cell r="H136">
            <v>111</v>
          </cell>
          <cell r="I136">
            <v>94</v>
          </cell>
          <cell r="J136">
            <v>205</v>
          </cell>
        </row>
        <row r="137">
          <cell r="G137" t="str">
            <v>105318-CES. RURAL EL PALQUI</v>
          </cell>
          <cell r="H137">
            <v>290</v>
          </cell>
          <cell r="I137">
            <v>297</v>
          </cell>
          <cell r="J137">
            <v>587</v>
          </cell>
        </row>
        <row r="138">
          <cell r="G138" t="str">
            <v>105425-P.S.R. CHILECITO</v>
          </cell>
          <cell r="H138">
            <v>22</v>
          </cell>
          <cell r="I138">
            <v>26</v>
          </cell>
          <cell r="J138">
            <v>48</v>
          </cell>
        </row>
        <row r="139">
          <cell r="G139" t="str">
            <v>105427-P.S.R. HACIENDA VALDIVIA</v>
          </cell>
          <cell r="H139">
            <v>20</v>
          </cell>
          <cell r="I139">
            <v>26</v>
          </cell>
          <cell r="J139">
            <v>46</v>
          </cell>
        </row>
        <row r="140">
          <cell r="G140" t="str">
            <v>105428-P.S.R. HUATULAME</v>
          </cell>
          <cell r="H140">
            <v>37</v>
          </cell>
          <cell r="I140">
            <v>18</v>
          </cell>
          <cell r="J140">
            <v>55</v>
          </cell>
        </row>
        <row r="141">
          <cell r="G141" t="str">
            <v>105430-P.S.R. MIALQUI</v>
          </cell>
          <cell r="H141">
            <v>26</v>
          </cell>
          <cell r="I141">
            <v>28</v>
          </cell>
          <cell r="J141">
            <v>54</v>
          </cell>
        </row>
        <row r="142">
          <cell r="G142" t="str">
            <v>105431-P.S.R. PEDREGAL</v>
          </cell>
          <cell r="H142">
            <v>21</v>
          </cell>
          <cell r="I142">
            <v>27</v>
          </cell>
          <cell r="J142">
            <v>48</v>
          </cell>
        </row>
        <row r="143">
          <cell r="G143" t="str">
            <v>105432-P.S.R. RAPEL</v>
          </cell>
          <cell r="H143">
            <v>37</v>
          </cell>
          <cell r="I143">
            <v>49</v>
          </cell>
          <cell r="J143">
            <v>86</v>
          </cell>
        </row>
        <row r="144">
          <cell r="G144" t="str">
            <v>105435-P.S.R. TULAHUEN</v>
          </cell>
          <cell r="H144">
            <v>47</v>
          </cell>
          <cell r="I144">
            <v>54</v>
          </cell>
          <cell r="J144">
            <v>101</v>
          </cell>
        </row>
        <row r="145">
          <cell r="G145" t="str">
            <v>105436-P.S.R. EL MAITEN</v>
          </cell>
          <cell r="H145">
            <v>19</v>
          </cell>
          <cell r="I145">
            <v>21</v>
          </cell>
          <cell r="J145">
            <v>40</v>
          </cell>
        </row>
        <row r="146">
          <cell r="G146" t="str">
            <v>105489-P.S.R. RAMADAS DE TULAHUEN</v>
          </cell>
          <cell r="H146">
            <v>13</v>
          </cell>
          <cell r="I146">
            <v>14</v>
          </cell>
          <cell r="J146">
            <v>27</v>
          </cell>
        </row>
        <row r="147">
          <cell r="G147" t="str">
            <v>04304-PUNITAQUI</v>
          </cell>
          <cell r="H147">
            <v>435</v>
          </cell>
          <cell r="I147">
            <v>473</v>
          </cell>
          <cell r="J147">
            <v>908</v>
          </cell>
        </row>
        <row r="148">
          <cell r="G148" t="str">
            <v>105308-CES. RURAL PUNITAQUI</v>
          </cell>
          <cell r="H148">
            <v>429</v>
          </cell>
          <cell r="I148">
            <v>466</v>
          </cell>
          <cell r="J148">
            <v>895</v>
          </cell>
        </row>
        <row r="149">
          <cell r="G149" t="str">
            <v>105440-P.S.R. DIVISADERO</v>
          </cell>
          <cell r="H149">
            <v>895</v>
          </cell>
          <cell r="I149">
            <v>1</v>
          </cell>
          <cell r="J149">
            <v>1</v>
          </cell>
        </row>
        <row r="150">
          <cell r="G150" t="str">
            <v>105442-P.S.R. SAN PEDRO DE QUILES</v>
          </cell>
          <cell r="H150">
            <v>4</v>
          </cell>
          <cell r="I150">
            <v>4</v>
          </cell>
          <cell r="J150">
            <v>8</v>
          </cell>
        </row>
        <row r="151">
          <cell r="G151" t="str">
            <v xml:space="preserve">105508-P.S.R. EL PARRAL DE QUILES  </v>
          </cell>
          <cell r="H151">
            <v>2</v>
          </cell>
          <cell r="I151">
            <v>2</v>
          </cell>
          <cell r="J151">
            <v>4</v>
          </cell>
        </row>
        <row r="152">
          <cell r="G152" t="str">
            <v>04305-RIO HURTADO</v>
          </cell>
          <cell r="H152">
            <v>246</v>
          </cell>
          <cell r="I152">
            <v>266</v>
          </cell>
          <cell r="J152">
            <v>512</v>
          </cell>
        </row>
        <row r="153">
          <cell r="G153" t="str">
            <v>105310-CES. RURAL PICHASCA</v>
          </cell>
          <cell r="H153">
            <v>90</v>
          </cell>
          <cell r="I153">
            <v>107</v>
          </cell>
          <cell r="J153">
            <v>197</v>
          </cell>
        </row>
        <row r="154">
          <cell r="G154" t="str">
            <v>105409-P.S.R. EL CHAÑAR</v>
          </cell>
          <cell r="H154">
            <v>15</v>
          </cell>
          <cell r="I154">
            <v>15</v>
          </cell>
          <cell r="J154">
            <v>30</v>
          </cell>
        </row>
        <row r="155">
          <cell r="G155" t="str">
            <v>105410-P.S.R. HURTADO</v>
          </cell>
          <cell r="H155">
            <v>23</v>
          </cell>
          <cell r="I155">
            <v>24</v>
          </cell>
          <cell r="J155">
            <v>47</v>
          </cell>
        </row>
        <row r="156">
          <cell r="G156" t="str">
            <v>105411-P.S.R. LAS BREAS</v>
          </cell>
          <cell r="H156">
            <v>27</v>
          </cell>
          <cell r="I156">
            <v>33</v>
          </cell>
          <cell r="J156">
            <v>60</v>
          </cell>
        </row>
        <row r="157">
          <cell r="G157" t="str">
            <v>105413-P.S.R. SAMO ALTO</v>
          </cell>
          <cell r="H157">
            <v>40</v>
          </cell>
          <cell r="I157">
            <v>32</v>
          </cell>
          <cell r="J157">
            <v>72</v>
          </cell>
        </row>
        <row r="158">
          <cell r="G158" t="str">
            <v>105414-P.S.R. SERON</v>
          </cell>
          <cell r="H158">
            <v>36</v>
          </cell>
          <cell r="I158">
            <v>38</v>
          </cell>
          <cell r="J158">
            <v>74</v>
          </cell>
        </row>
        <row r="159">
          <cell r="G159" t="str">
            <v>105503-P.S.R. TABAQUEROS</v>
          </cell>
          <cell r="H159">
            <v>15</v>
          </cell>
          <cell r="I159">
            <v>17</v>
          </cell>
          <cell r="J159">
            <v>32</v>
          </cell>
        </row>
        <row r="160">
          <cell r="G160" t="str">
            <v>Total general</v>
          </cell>
          <cell r="H160">
            <v>24863</v>
          </cell>
          <cell r="I160">
            <v>27089</v>
          </cell>
          <cell r="J160">
            <v>51952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DEN6.1"/>
      <sheetName val="ACT DEN6.1"/>
      <sheetName val="NUM6.2"/>
      <sheetName val="NUM7"/>
      <sheetName val="DEN7"/>
      <sheetName val="NUM8"/>
      <sheetName val="NUM9"/>
      <sheetName val="NUM10"/>
      <sheetName val="ACT 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>
        <row r="3">
          <cell r="G3" t="str">
            <v>Suma de Total</v>
          </cell>
        </row>
      </sheetData>
      <sheetData sheetId="1">
        <row r="3">
          <cell r="G3" t="str">
            <v>Suma de Total</v>
          </cell>
        </row>
      </sheetData>
      <sheetData sheetId="2">
        <row r="3">
          <cell r="G3" t="str">
            <v>Suma de Total</v>
          </cell>
        </row>
      </sheetData>
      <sheetData sheetId="3">
        <row r="3">
          <cell r="G3" t="str">
            <v>Suma de Total</v>
          </cell>
        </row>
      </sheetData>
      <sheetData sheetId="4">
        <row r="3">
          <cell r="G3" t="str">
            <v>Suma de Total</v>
          </cell>
        </row>
      </sheetData>
      <sheetData sheetId="5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11138</v>
          </cell>
        </row>
        <row r="5">
          <cell r="G5" t="str">
            <v>105100-HOSPITAL LA SERENA</v>
          </cell>
          <cell r="H5">
            <v>40</v>
          </cell>
        </row>
        <row r="6">
          <cell r="G6" t="str">
            <v>105300-CES. CARDENAL CARO</v>
          </cell>
          <cell r="H6">
            <v>1825</v>
          </cell>
        </row>
        <row r="7">
          <cell r="G7" t="str">
            <v>105301-CES. LAS COMPAÑIAS</v>
          </cell>
          <cell r="H7">
            <v>1286</v>
          </cell>
        </row>
        <row r="8">
          <cell r="G8" t="str">
            <v>105302-CES. PEDRO AGUIRRE C.</v>
          </cell>
          <cell r="H8">
            <v>2044</v>
          </cell>
        </row>
        <row r="9">
          <cell r="G9" t="str">
            <v>105313-CES. SCHAFFHAUSER</v>
          </cell>
          <cell r="H9">
            <v>1717</v>
          </cell>
        </row>
        <row r="10">
          <cell r="G10" t="str">
            <v>105319-CES. CARDENAL R.S.H.</v>
          </cell>
          <cell r="H10">
            <v>1520</v>
          </cell>
        </row>
        <row r="11">
          <cell r="G11" t="str">
            <v>105325-CESFAM JUAN PABLO II</v>
          </cell>
          <cell r="H11">
            <v>1474</v>
          </cell>
        </row>
        <row r="12">
          <cell r="G12" t="str">
            <v xml:space="preserve">105400-P.S.R. ALGARROBITO            </v>
          </cell>
          <cell r="H12">
            <v>411</v>
          </cell>
        </row>
        <row r="13">
          <cell r="G13" t="str">
            <v>105401-P.S.R. LAS ROJAS</v>
          </cell>
          <cell r="H13">
            <v>66</v>
          </cell>
        </row>
        <row r="14">
          <cell r="G14" t="str">
            <v>105402-P.S.R. EL ROMERO</v>
          </cell>
          <cell r="H14">
            <v>74</v>
          </cell>
        </row>
        <row r="15">
          <cell r="G15" t="str">
            <v>105499-P.S.R. LAMBERT</v>
          </cell>
          <cell r="H15">
            <v>59</v>
          </cell>
        </row>
        <row r="16">
          <cell r="G16" t="str">
            <v>105700-CECOF VILLA EL INDIO</v>
          </cell>
          <cell r="H16">
            <v>185</v>
          </cell>
        </row>
        <row r="17">
          <cell r="G17" t="str">
            <v>105701-CECOF VILLA ALEMANIA</v>
          </cell>
          <cell r="H17">
            <v>106</v>
          </cell>
        </row>
        <row r="18">
          <cell r="G18" t="str">
            <v>105702-CECOF VILLA LAMBERT</v>
          </cell>
          <cell r="H18">
            <v>198</v>
          </cell>
        </row>
        <row r="19">
          <cell r="G19" t="str">
            <v>200402-CECOF ARCOS DE PINAMAR</v>
          </cell>
          <cell r="H19">
            <v>133</v>
          </cell>
        </row>
        <row r="20">
          <cell r="G20" t="str">
            <v>04102-COQUIMBO</v>
          </cell>
          <cell r="H20">
            <v>11818</v>
          </cell>
        </row>
        <row r="21">
          <cell r="G21" t="str">
            <v>105303-CES. SAN JUAN</v>
          </cell>
          <cell r="H21">
            <v>1833</v>
          </cell>
        </row>
        <row r="22">
          <cell r="G22" t="str">
            <v>105304-CES. SANTA CECILIA</v>
          </cell>
          <cell r="H22">
            <v>1610</v>
          </cell>
        </row>
        <row r="23">
          <cell r="G23" t="str">
            <v>105305-CES. TIERRAS BLANCAS</v>
          </cell>
          <cell r="H23">
            <v>3871</v>
          </cell>
        </row>
        <row r="24">
          <cell r="G24" t="str">
            <v>105321-CES. RURAL  TONGOY</v>
          </cell>
          <cell r="H24">
            <v>447</v>
          </cell>
        </row>
        <row r="25">
          <cell r="G25" t="str">
            <v>105323-CES. DR. SERGIO AGUILAR</v>
          </cell>
          <cell r="H25">
            <v>1990</v>
          </cell>
        </row>
        <row r="26">
          <cell r="G26" t="str">
            <v xml:space="preserve">105404-P.S.R. EL TANGUE                         </v>
          </cell>
          <cell r="H26">
            <v>15</v>
          </cell>
        </row>
        <row r="27">
          <cell r="G27" t="str">
            <v>105405-P.S.R. GUANAQUEROS</v>
          </cell>
          <cell r="H27">
            <v>189</v>
          </cell>
        </row>
        <row r="28">
          <cell r="G28" t="str">
            <v>105407-P.S.R. TAMBILLOS</v>
          </cell>
          <cell r="H28">
            <v>42</v>
          </cell>
        </row>
        <row r="29">
          <cell r="G29" t="str">
            <v>105705-CECOF EL ALBA</v>
          </cell>
          <cell r="H29">
            <v>319</v>
          </cell>
        </row>
        <row r="30">
          <cell r="G30" t="str">
            <v>200273-CECOF PUNTA MIRA</v>
          </cell>
          <cell r="H30">
            <v>270</v>
          </cell>
        </row>
        <row r="31">
          <cell r="G31" t="str">
            <v>200494-CESFAM EL SAUCE</v>
          </cell>
          <cell r="H31">
            <v>555</v>
          </cell>
        </row>
        <row r="32">
          <cell r="G32" t="str">
            <v>200499-CESFAM PAN DE AZÚCAR</v>
          </cell>
          <cell r="H32">
            <v>677</v>
          </cell>
        </row>
        <row r="33">
          <cell r="G33" t="str">
            <v>04103-ANDACOLLO</v>
          </cell>
          <cell r="H33">
            <v>767</v>
          </cell>
        </row>
        <row r="34">
          <cell r="G34" t="str">
            <v>105106-HOSPITAL ANDACOLLO</v>
          </cell>
          <cell r="H34">
            <v>767</v>
          </cell>
        </row>
        <row r="35">
          <cell r="G35" t="str">
            <v>04104-LA HIGUERA</v>
          </cell>
          <cell r="H35">
            <v>381</v>
          </cell>
        </row>
        <row r="36">
          <cell r="G36" t="str">
            <v>105314-CES. LA HIGUERA</v>
          </cell>
          <cell r="H36">
            <v>123</v>
          </cell>
        </row>
        <row r="37">
          <cell r="G37" t="str">
            <v xml:space="preserve">105500-P.S.R. CALETA HORNOS        </v>
          </cell>
          <cell r="H37">
            <v>106</v>
          </cell>
        </row>
        <row r="38">
          <cell r="G38" t="str">
            <v>105505-P.S.R. LOS CHOROS</v>
          </cell>
          <cell r="H38">
            <v>72</v>
          </cell>
        </row>
        <row r="39">
          <cell r="G39" t="str">
            <v>105506-P.S.R. EL TRAPICHE</v>
          </cell>
          <cell r="H39">
            <v>80</v>
          </cell>
        </row>
        <row r="40">
          <cell r="G40" t="str">
            <v>04105-PAIHUANO</v>
          </cell>
          <cell r="H40">
            <v>450</v>
          </cell>
        </row>
        <row r="41">
          <cell r="G41" t="str">
            <v>105306-CES. PAIHUANO</v>
          </cell>
          <cell r="H41">
            <v>180</v>
          </cell>
        </row>
        <row r="42">
          <cell r="G42" t="str">
            <v>105475-P.S.R. HORCON</v>
          </cell>
          <cell r="H42">
            <v>82</v>
          </cell>
        </row>
        <row r="43">
          <cell r="G43" t="str">
            <v>105476-P.S.R. MONTE GRANDE</v>
          </cell>
          <cell r="H43">
            <v>70</v>
          </cell>
        </row>
        <row r="44">
          <cell r="G44" t="str">
            <v>105477-P.S.R. PISCO ELQUI</v>
          </cell>
          <cell r="H44">
            <v>118</v>
          </cell>
        </row>
        <row r="45">
          <cell r="G45" t="str">
            <v>04106-VICUÑA</v>
          </cell>
          <cell r="H45">
            <v>2015</v>
          </cell>
        </row>
        <row r="46">
          <cell r="G46" t="str">
            <v>105107-HOSPITAL VICUÑA</v>
          </cell>
          <cell r="H46">
            <v>1073</v>
          </cell>
        </row>
        <row r="47">
          <cell r="G47" t="str">
            <v>105467-P.S.R. DIAGUITAS</v>
          </cell>
          <cell r="H47">
            <v>141</v>
          </cell>
        </row>
        <row r="48">
          <cell r="G48" t="str">
            <v>105468-P.S.R. EL MOLLE</v>
          </cell>
          <cell r="H48">
            <v>64</v>
          </cell>
        </row>
        <row r="49">
          <cell r="G49" t="str">
            <v>105469-P.S.R. EL TAMBO</v>
          </cell>
          <cell r="H49">
            <v>137</v>
          </cell>
        </row>
        <row r="50">
          <cell r="G50" t="str">
            <v>105470-P.S.R. HUANTA</v>
          </cell>
          <cell r="H50">
            <v>13</v>
          </cell>
        </row>
        <row r="51">
          <cell r="G51" t="str">
            <v>105471-P.S.R. PERALILLO</v>
          </cell>
          <cell r="H51">
            <v>151</v>
          </cell>
        </row>
        <row r="52">
          <cell r="G52" t="str">
            <v>105472-P.S.R. RIVADAVIA</v>
          </cell>
          <cell r="H52">
            <v>99</v>
          </cell>
        </row>
        <row r="53">
          <cell r="G53" t="str">
            <v>105473-P.S.R. TALCUNA</v>
          </cell>
          <cell r="H53">
            <v>112</v>
          </cell>
        </row>
        <row r="54">
          <cell r="G54" t="str">
            <v>105474-P.S.R. CHAPILCA</v>
          </cell>
          <cell r="H54">
            <v>42</v>
          </cell>
        </row>
        <row r="55">
          <cell r="G55" t="str">
            <v>105509-P.S.R. GUALLIGUAICA</v>
          </cell>
          <cell r="H55">
            <v>46</v>
          </cell>
        </row>
        <row r="56">
          <cell r="G56" t="str">
            <v>200538-CESFAM SAN ISIDRO CALINGASTA</v>
          </cell>
          <cell r="H56">
            <v>137</v>
          </cell>
        </row>
        <row r="57">
          <cell r="G57" t="str">
            <v>04201-ILLAPEL</v>
          </cell>
          <cell r="H57">
            <v>2509</v>
          </cell>
        </row>
        <row r="58">
          <cell r="G58" t="str">
            <v>105326-CESFAM SAN RAFAEL</v>
          </cell>
          <cell r="H58">
            <v>793</v>
          </cell>
        </row>
        <row r="59">
          <cell r="G59" t="str">
            <v xml:space="preserve">105443-P.S.R. CARCAMO                   </v>
          </cell>
          <cell r="H59">
            <v>94</v>
          </cell>
        </row>
        <row r="60">
          <cell r="G60" t="str">
            <v>105444-P.S.R. HUINTIL</v>
          </cell>
          <cell r="H60">
            <v>60</v>
          </cell>
        </row>
        <row r="61">
          <cell r="G61" t="str">
            <v>105445-P.S.R. LIMAHUIDA</v>
          </cell>
          <cell r="H61">
            <v>53</v>
          </cell>
        </row>
        <row r="62">
          <cell r="G62" t="str">
            <v>105446-P.S.R. MATANCILLA</v>
          </cell>
          <cell r="H62">
            <v>12</v>
          </cell>
        </row>
        <row r="63">
          <cell r="G63" t="str">
            <v>105447-P.S.R. PERALILLO</v>
          </cell>
          <cell r="H63">
            <v>44</v>
          </cell>
        </row>
        <row r="64">
          <cell r="G64" t="str">
            <v>105448-P.S.R. SANTA VIRGINIA</v>
          </cell>
          <cell r="H64">
            <v>73</v>
          </cell>
        </row>
        <row r="65">
          <cell r="G65" t="str">
            <v>105449-P.S.R. TUNGA NORTE</v>
          </cell>
          <cell r="H65">
            <v>22</v>
          </cell>
        </row>
        <row r="66">
          <cell r="G66" t="str">
            <v>105485-P.S.R. PLAN DE HORNOS</v>
          </cell>
          <cell r="H66">
            <v>81</v>
          </cell>
        </row>
        <row r="67">
          <cell r="G67" t="str">
            <v>105486-P.S.R. TUNGA SUR</v>
          </cell>
          <cell r="H67">
            <v>35</v>
          </cell>
        </row>
        <row r="68">
          <cell r="G68" t="str">
            <v>105487-P.S.R. CAÑAS UNO</v>
          </cell>
          <cell r="H68">
            <v>136</v>
          </cell>
        </row>
        <row r="69">
          <cell r="G69" t="str">
            <v>105496-P.S.R. PINTACURA SUR</v>
          </cell>
          <cell r="H69">
            <v>33</v>
          </cell>
        </row>
        <row r="70">
          <cell r="G70" t="str">
            <v>105504-P.S.R. SOCAVON</v>
          </cell>
          <cell r="H70">
            <v>40</v>
          </cell>
        </row>
        <row r="71">
          <cell r="G71" t="str">
            <v>200366-CESFAM URBANO II</v>
          </cell>
          <cell r="H71">
            <v>1033</v>
          </cell>
        </row>
        <row r="72">
          <cell r="G72" t="str">
            <v>04202-CANELA</v>
          </cell>
          <cell r="H72">
            <v>967</v>
          </cell>
        </row>
        <row r="73">
          <cell r="G73" t="str">
            <v>105309-CES. RURAL CANELA</v>
          </cell>
          <cell r="H73">
            <v>530</v>
          </cell>
        </row>
        <row r="74">
          <cell r="G74" t="str">
            <v xml:space="preserve">105450-P.S.R. MINCHA NORTE            </v>
          </cell>
          <cell r="H74">
            <v>158</v>
          </cell>
        </row>
        <row r="75">
          <cell r="G75" t="str">
            <v>105451-P.S.R. AGUA FRIA</v>
          </cell>
          <cell r="H75">
            <v>37</v>
          </cell>
        </row>
        <row r="76">
          <cell r="G76" t="str">
            <v>105482-P.S.R. CANELA ALTA</v>
          </cell>
          <cell r="H76">
            <v>86</v>
          </cell>
        </row>
        <row r="77">
          <cell r="G77" t="str">
            <v>105483-P.S.R. LOS RULOS</v>
          </cell>
          <cell r="H77">
            <v>27</v>
          </cell>
        </row>
        <row r="78">
          <cell r="G78" t="str">
            <v>105484-P.S.R. HUENTELAUQUEN</v>
          </cell>
          <cell r="H78">
            <v>73</v>
          </cell>
        </row>
        <row r="79">
          <cell r="G79" t="str">
            <v>105488-P.S.R. ESPIRITU SANTO</v>
          </cell>
          <cell r="H79">
            <v>14</v>
          </cell>
        </row>
        <row r="80">
          <cell r="G80" t="str">
            <v>105493-P.S.R. MINCHA SUR</v>
          </cell>
          <cell r="H80">
            <v>17</v>
          </cell>
        </row>
        <row r="81">
          <cell r="G81" t="str">
            <v>105497-P.S.R. JABONERIA</v>
          </cell>
          <cell r="H81">
            <v>16</v>
          </cell>
        </row>
        <row r="82">
          <cell r="G82" t="str">
            <v>105498-P.S.R. QUEBRADA DE LINARES</v>
          </cell>
          <cell r="H82">
            <v>9</v>
          </cell>
        </row>
        <row r="83">
          <cell r="G83" t="str">
            <v>04203-LOS VILOS</v>
          </cell>
          <cell r="H83">
            <v>1621</v>
          </cell>
        </row>
        <row r="84">
          <cell r="G84" t="str">
            <v>105108-HOSPITAL LOS VILOS</v>
          </cell>
          <cell r="H84">
            <v>1026</v>
          </cell>
        </row>
        <row r="85">
          <cell r="G85" t="str">
            <v xml:space="preserve">105478-P.S.R. CAIMANES                   </v>
          </cell>
          <cell r="H85">
            <v>142</v>
          </cell>
        </row>
        <row r="86">
          <cell r="G86" t="str">
            <v>105479-P.S.R. GUANGUALI</v>
          </cell>
          <cell r="H86">
            <v>84</v>
          </cell>
        </row>
        <row r="87">
          <cell r="G87" t="str">
            <v>105480-P.S.R. QUILIMARI</v>
          </cell>
          <cell r="H87">
            <v>251</v>
          </cell>
        </row>
        <row r="88">
          <cell r="G88" t="str">
            <v>105481-P.S.R. TILAMA</v>
          </cell>
          <cell r="H88">
            <v>42</v>
          </cell>
        </row>
        <row r="89">
          <cell r="G89" t="str">
            <v>105511-P.S.R. LOS CONDORES</v>
          </cell>
          <cell r="H89">
            <v>76</v>
          </cell>
        </row>
        <row r="90">
          <cell r="G90" t="str">
            <v>04204-SALAMANCA</v>
          </cell>
          <cell r="H90">
            <v>2252</v>
          </cell>
        </row>
        <row r="91">
          <cell r="G91" t="str">
            <v>105104-HOSPITAL SALAMANCA</v>
          </cell>
          <cell r="H91">
            <v>898</v>
          </cell>
        </row>
        <row r="92">
          <cell r="G92" t="str">
            <v xml:space="preserve">105452-P.S.R. CUNCUMEN                 </v>
          </cell>
          <cell r="H92">
            <v>60</v>
          </cell>
        </row>
        <row r="93">
          <cell r="G93" t="str">
            <v>105453-P.S.R. TRANQUILLA</v>
          </cell>
          <cell r="H93">
            <v>245</v>
          </cell>
        </row>
        <row r="94">
          <cell r="G94" t="str">
            <v>105454-P.S.R. CUNLAGUA</v>
          </cell>
          <cell r="H94">
            <v>28</v>
          </cell>
        </row>
        <row r="95">
          <cell r="G95" t="str">
            <v>105455-P.S.R. CHILLEPIN</v>
          </cell>
          <cell r="H95">
            <v>118</v>
          </cell>
        </row>
        <row r="96">
          <cell r="G96" t="str">
            <v>105456-P.S.R. LLIMPO</v>
          </cell>
          <cell r="H96">
            <v>132</v>
          </cell>
        </row>
        <row r="97">
          <cell r="G97" t="str">
            <v>105457-P.S.R. SAN AGUSTIN</v>
          </cell>
          <cell r="H97">
            <v>65</v>
          </cell>
        </row>
        <row r="98">
          <cell r="G98" t="str">
            <v>105458-P.S.R. TAHUINCO</v>
          </cell>
          <cell r="H98">
            <v>205</v>
          </cell>
        </row>
        <row r="99">
          <cell r="G99" t="str">
            <v>105491-P.S.R. QUELEN BAJO</v>
          </cell>
          <cell r="H99">
            <v>278</v>
          </cell>
        </row>
        <row r="100">
          <cell r="G100" t="str">
            <v>105492-P.S.R. CAMISA</v>
          </cell>
          <cell r="H100">
            <v>71</v>
          </cell>
        </row>
        <row r="101">
          <cell r="G101" t="str">
            <v>105501-P.S.R. ARBOLEDA GRANDE</v>
          </cell>
          <cell r="H101">
            <v>152</v>
          </cell>
        </row>
        <row r="102">
          <cell r="G102" t="str">
            <v>04301-OVALLE</v>
          </cell>
          <cell r="H102">
            <v>7822</v>
          </cell>
        </row>
        <row r="103">
          <cell r="G103" t="str">
            <v>105102-HOSPITAL OVALLE</v>
          </cell>
          <cell r="H103">
            <v>55</v>
          </cell>
        </row>
        <row r="104">
          <cell r="G104" t="str">
            <v>105315-CES. RURAL C. DE TAMAYA</v>
          </cell>
          <cell r="H104">
            <v>672</v>
          </cell>
        </row>
        <row r="105">
          <cell r="G105" t="str">
            <v>105317-CES. JORGE JORDAN D.</v>
          </cell>
          <cell r="H105">
            <v>1884</v>
          </cell>
        </row>
        <row r="106">
          <cell r="G106" t="str">
            <v>105322-CES. MARCOS MACUADA</v>
          </cell>
          <cell r="H106">
            <v>1529</v>
          </cell>
        </row>
        <row r="107">
          <cell r="G107" t="str">
            <v>105324-CES. SOTAQUI</v>
          </cell>
          <cell r="H107">
            <v>442</v>
          </cell>
        </row>
        <row r="108">
          <cell r="G108" t="str">
            <v>105415-P.S.R. BARRAZA</v>
          </cell>
          <cell r="H108">
            <v>143</v>
          </cell>
        </row>
        <row r="109">
          <cell r="G109" t="str">
            <v xml:space="preserve">105416-P.S.R. CAMARICO                  </v>
          </cell>
          <cell r="H109">
            <v>152</v>
          </cell>
        </row>
        <row r="110">
          <cell r="G110" t="str">
            <v>105417-P.S.R. ALCONES BAJOS</v>
          </cell>
          <cell r="H110">
            <v>92</v>
          </cell>
        </row>
        <row r="111">
          <cell r="G111" t="str">
            <v>105419-P.S.R. LAS SOSSAS</v>
          </cell>
          <cell r="H111">
            <v>47</v>
          </cell>
        </row>
        <row r="112">
          <cell r="G112" t="str">
            <v>105422-P.S.R. HORNILLOS</v>
          </cell>
          <cell r="H112">
            <v>37</v>
          </cell>
        </row>
        <row r="113">
          <cell r="G113" t="str">
            <v>105437-P.S.R. CHALINGA</v>
          </cell>
          <cell r="H113">
            <v>69</v>
          </cell>
        </row>
        <row r="114">
          <cell r="G114" t="str">
            <v>105439-P.S.R. CERRO BLANCO</v>
          </cell>
          <cell r="H114">
            <v>31</v>
          </cell>
        </row>
        <row r="115">
          <cell r="G115" t="str">
            <v>105507-P.S.R. HUAMALATA</v>
          </cell>
          <cell r="H115">
            <v>134</v>
          </cell>
        </row>
        <row r="116">
          <cell r="G116" t="str">
            <v>105510-P.S.R. RECOLETA</v>
          </cell>
          <cell r="H116">
            <v>162</v>
          </cell>
        </row>
        <row r="117">
          <cell r="G117" t="str">
            <v>105722-CECOF SAN JOSE DE LA DEHESA</v>
          </cell>
          <cell r="H117">
            <v>471</v>
          </cell>
        </row>
        <row r="118">
          <cell r="G118" t="str">
            <v>105723-CECOF LIMARI</v>
          </cell>
          <cell r="H118">
            <v>333</v>
          </cell>
        </row>
        <row r="119">
          <cell r="G119" t="str">
            <v>200258-CECOF LOS COPIHUES</v>
          </cell>
          <cell r="H119">
            <v>323</v>
          </cell>
        </row>
        <row r="120">
          <cell r="G120" t="str">
            <v>200367-CECOF COLONIA LIMARÍ</v>
          </cell>
          <cell r="H120">
            <v>285</v>
          </cell>
        </row>
        <row r="121">
          <cell r="G121" t="str">
            <v>200569-CESFAM FRAY JORGE</v>
          </cell>
          <cell r="H121">
            <v>961</v>
          </cell>
        </row>
        <row r="122">
          <cell r="G122" t="str">
            <v>04302-COMBARBALÁ</v>
          </cell>
          <cell r="H122">
            <v>1228</v>
          </cell>
        </row>
        <row r="123">
          <cell r="G123" t="str">
            <v>105105-HOSPITAL COMBARBALÁ</v>
          </cell>
          <cell r="H123">
            <v>600</v>
          </cell>
        </row>
        <row r="124">
          <cell r="G124" t="str">
            <v>105433-P.S.R. SAN LORENZO</v>
          </cell>
          <cell r="H124">
            <v>10</v>
          </cell>
        </row>
        <row r="125">
          <cell r="G125" t="str">
            <v>105434-P.S.R. SAN MARCOS</v>
          </cell>
          <cell r="H125">
            <v>83</v>
          </cell>
        </row>
        <row r="126">
          <cell r="G126" t="str">
            <v>105441-P.S.R. MANQUEHUA</v>
          </cell>
          <cell r="H126">
            <v>35</v>
          </cell>
        </row>
        <row r="127">
          <cell r="G127" t="str">
            <v xml:space="preserve">105459-P.S.R. BARRANCAS                </v>
          </cell>
          <cell r="H127">
            <v>30</v>
          </cell>
        </row>
        <row r="128">
          <cell r="G128" t="str">
            <v>105460-P.S.R. COGOTI 18</v>
          </cell>
          <cell r="H128">
            <v>110</v>
          </cell>
        </row>
        <row r="129">
          <cell r="G129" t="str">
            <v>105461-P.S.R. EL HUACHO</v>
          </cell>
          <cell r="H129">
            <v>24</v>
          </cell>
        </row>
        <row r="130">
          <cell r="G130" t="str">
            <v>105462-P.S.R. EL SAUCE</v>
          </cell>
          <cell r="H130">
            <v>43</v>
          </cell>
        </row>
        <row r="131">
          <cell r="G131" t="str">
            <v>105463-P.S.R. QUILITAPIA</v>
          </cell>
          <cell r="H131">
            <v>89</v>
          </cell>
        </row>
        <row r="132">
          <cell r="G132" t="str">
            <v>105464-P.S.R. LA LIGUA</v>
          </cell>
          <cell r="H132">
            <v>58</v>
          </cell>
        </row>
        <row r="133">
          <cell r="G133" t="str">
            <v>105465-P.S.R. RAMADILLA</v>
          </cell>
          <cell r="H133">
            <v>45</v>
          </cell>
        </row>
        <row r="134">
          <cell r="G134" t="str">
            <v>105466-P.S.R. VALLE HERMOSO</v>
          </cell>
          <cell r="H134">
            <v>64</v>
          </cell>
        </row>
        <row r="135">
          <cell r="G135" t="str">
            <v>105490-P.S.R. EL DURAZNO</v>
          </cell>
          <cell r="H135">
            <v>37</v>
          </cell>
        </row>
        <row r="136">
          <cell r="G136" t="str">
            <v>04303-MONTE PATRIA</v>
          </cell>
          <cell r="H136">
            <v>2486</v>
          </cell>
        </row>
        <row r="137">
          <cell r="G137" t="str">
            <v>105307-CES. RURAL MONTE PATRIA</v>
          </cell>
          <cell r="H137">
            <v>716</v>
          </cell>
        </row>
        <row r="138">
          <cell r="G138" t="str">
            <v>105311-CES. RURAL CHAÑARAL ALTO</v>
          </cell>
          <cell r="H138">
            <v>352</v>
          </cell>
        </row>
        <row r="139">
          <cell r="G139" t="str">
            <v>105312-CES. RURAL CAREN</v>
          </cell>
          <cell r="H139">
            <v>253</v>
          </cell>
        </row>
        <row r="140">
          <cell r="G140" t="str">
            <v>105318-CES. RURAL EL PALQUI</v>
          </cell>
          <cell r="H140">
            <v>669</v>
          </cell>
        </row>
        <row r="141">
          <cell r="G141" t="str">
            <v>105425-P.S.R. CHILECITO</v>
          </cell>
          <cell r="H141">
            <v>41</v>
          </cell>
        </row>
        <row r="142">
          <cell r="G142" t="str">
            <v>105427-P.S.R. HACIENDA VALDIVIA</v>
          </cell>
          <cell r="H142">
            <v>57</v>
          </cell>
        </row>
        <row r="143">
          <cell r="G143" t="str">
            <v>105428-P.S.R. HUATULAME</v>
          </cell>
          <cell r="H143">
            <v>72</v>
          </cell>
        </row>
        <row r="144">
          <cell r="G144" t="str">
            <v>105430-P.S.R. MIALQUI</v>
          </cell>
          <cell r="H144">
            <v>53</v>
          </cell>
        </row>
        <row r="145">
          <cell r="G145" t="str">
            <v>105431-P.S.R. PEDREGAL</v>
          </cell>
          <cell r="H145">
            <v>66</v>
          </cell>
        </row>
        <row r="146">
          <cell r="G146" t="str">
            <v>105432-P.S.R. RAPEL</v>
          </cell>
          <cell r="H146">
            <v>61</v>
          </cell>
        </row>
        <row r="147">
          <cell r="G147" t="str">
            <v>105435-P.S.R. TULAHUEN</v>
          </cell>
          <cell r="H147">
            <v>87</v>
          </cell>
        </row>
        <row r="148">
          <cell r="G148" t="str">
            <v>105436-P.S.R. EL MAITEN</v>
          </cell>
          <cell r="H148">
            <v>37</v>
          </cell>
        </row>
        <row r="149">
          <cell r="G149" t="str">
            <v>105489-P.S.R. RAMADAS DE TULAHUEN</v>
          </cell>
          <cell r="H149">
            <v>22</v>
          </cell>
        </row>
        <row r="150">
          <cell r="G150" t="str">
            <v>04304-PUNITAQUI</v>
          </cell>
          <cell r="H150">
            <v>994</v>
          </cell>
        </row>
        <row r="151">
          <cell r="G151" t="str">
            <v>105308-CES. RURAL PUNITAQUI</v>
          </cell>
          <cell r="H151">
            <v>858</v>
          </cell>
        </row>
        <row r="152">
          <cell r="G152" t="str">
            <v>105440-P.S.R. DIVISADERO</v>
          </cell>
          <cell r="H152">
            <v>52</v>
          </cell>
        </row>
        <row r="153">
          <cell r="G153" t="str">
            <v>105442-P.S.R. SAN PEDRO DE QUILES</v>
          </cell>
          <cell r="H153">
            <v>33</v>
          </cell>
        </row>
        <row r="154">
          <cell r="G154" t="str">
            <v xml:space="preserve">105508-P.S.R. EL PARRAL DE QUILES  </v>
          </cell>
          <cell r="H154">
            <v>51</v>
          </cell>
        </row>
        <row r="155">
          <cell r="G155" t="str">
            <v>04305-RIO HURTADO</v>
          </cell>
          <cell r="H155">
            <v>466</v>
          </cell>
        </row>
        <row r="156">
          <cell r="G156" t="str">
            <v>105310-CES. RURAL PICHASCA</v>
          </cell>
          <cell r="H156">
            <v>189</v>
          </cell>
        </row>
        <row r="157">
          <cell r="G157" t="str">
            <v>105409-P.S.R. EL CHAÑAR</v>
          </cell>
          <cell r="H157">
            <v>18</v>
          </cell>
        </row>
        <row r="158">
          <cell r="G158" t="str">
            <v>105410-P.S.R. HURTADO</v>
          </cell>
          <cell r="H158">
            <v>48</v>
          </cell>
        </row>
        <row r="159">
          <cell r="G159" t="str">
            <v>105411-P.S.R. LAS BREAS</v>
          </cell>
          <cell r="H159">
            <v>26</v>
          </cell>
        </row>
        <row r="160">
          <cell r="G160" t="str">
            <v>105413-P.S.R. SAMO ALTO</v>
          </cell>
          <cell r="H160">
            <v>83</v>
          </cell>
        </row>
        <row r="161">
          <cell r="G161" t="str">
            <v>105414-P.S.R. SERON</v>
          </cell>
          <cell r="H161">
            <v>67</v>
          </cell>
        </row>
        <row r="162">
          <cell r="G162" t="str">
            <v>105503-P.S.R. TABAQUEROS</v>
          </cell>
          <cell r="H162">
            <v>35</v>
          </cell>
        </row>
        <row r="163">
          <cell r="G163" t="str">
            <v>Total general</v>
          </cell>
          <cell r="H163">
            <v>46914</v>
          </cell>
        </row>
      </sheetData>
      <sheetData sheetId="6">
        <row r="3">
          <cell r="G3" t="str">
            <v>Suma de Total</v>
          </cell>
        </row>
      </sheetData>
      <sheetData sheetId="7">
        <row r="3">
          <cell r="G3" t="str">
            <v>Suma de Total</v>
          </cell>
        </row>
      </sheetData>
      <sheetData sheetId="8">
        <row r="3">
          <cell r="G3" t="str">
            <v>Suma de Total</v>
          </cell>
        </row>
      </sheetData>
      <sheetData sheetId="9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1903</v>
          </cell>
        </row>
        <row r="5">
          <cell r="G5" t="str">
            <v>105300-CES. CARDENAL CARO</v>
          </cell>
          <cell r="H5">
            <v>283</v>
          </cell>
        </row>
        <row r="6">
          <cell r="G6" t="str">
            <v>105301-CES. LAS COMPAÑIAS</v>
          </cell>
          <cell r="H6">
            <v>232</v>
          </cell>
        </row>
        <row r="7">
          <cell r="G7" t="str">
            <v>105302-CES. PEDRO AGUIRRE C.</v>
          </cell>
          <cell r="H7">
            <v>301</v>
          </cell>
        </row>
        <row r="8">
          <cell r="G8" t="str">
            <v>105313-CES. SCHAFFHAUSER</v>
          </cell>
          <cell r="H8">
            <v>315</v>
          </cell>
        </row>
        <row r="9">
          <cell r="G9" t="str">
            <v>105319-CES. CARDENAL R.S.H.</v>
          </cell>
          <cell r="H9">
            <v>278</v>
          </cell>
        </row>
        <row r="10">
          <cell r="G10" t="str">
            <v>105325-CESFAM JUAN PABLO II</v>
          </cell>
          <cell r="H10">
            <v>324</v>
          </cell>
        </row>
        <row r="11">
          <cell r="G11" t="str">
            <v xml:space="preserve">105400-P.S.R. ALGARROBITO            </v>
          </cell>
          <cell r="H11">
            <v>38</v>
          </cell>
        </row>
        <row r="12">
          <cell r="G12" t="str">
            <v>105401-P.S.R. LAS ROJAS</v>
          </cell>
          <cell r="H12">
            <v>6</v>
          </cell>
        </row>
        <row r="13">
          <cell r="G13" t="str">
            <v>105402-P.S.R. EL ROMERO</v>
          </cell>
          <cell r="H13">
            <v>8</v>
          </cell>
        </row>
        <row r="14">
          <cell r="G14" t="str">
            <v>105499-P.S.R. LAMBERT</v>
          </cell>
          <cell r="H14">
            <v>6</v>
          </cell>
        </row>
        <row r="15">
          <cell r="G15" t="str">
            <v>105700-CECOF VILLA EL INDIO</v>
          </cell>
          <cell r="H15">
            <v>19</v>
          </cell>
        </row>
        <row r="16">
          <cell r="G16" t="str">
            <v>105701-CECOF VILLA ALEMANIA</v>
          </cell>
          <cell r="H16">
            <v>21</v>
          </cell>
        </row>
        <row r="17">
          <cell r="G17" t="str">
            <v>105702-CECOF VILLA LAMBERT</v>
          </cell>
          <cell r="H17">
            <v>34</v>
          </cell>
        </row>
        <row r="18">
          <cell r="G18" t="str">
            <v>200402-CECOF ARCOS DE PINAMAR</v>
          </cell>
          <cell r="H18">
            <v>38</v>
          </cell>
        </row>
        <row r="19">
          <cell r="G19" t="str">
            <v>04102-COQUIMBO</v>
          </cell>
          <cell r="H19">
            <v>2162</v>
          </cell>
        </row>
        <row r="20">
          <cell r="G20" t="str">
            <v>105303-CES. SAN JUAN</v>
          </cell>
          <cell r="H20">
            <v>327</v>
          </cell>
        </row>
        <row r="21">
          <cell r="G21" t="str">
            <v>105304-CES. SANTA CECILIA</v>
          </cell>
          <cell r="H21">
            <v>348</v>
          </cell>
        </row>
        <row r="22">
          <cell r="G22" t="str">
            <v>105305-CES. TIERRAS BLANCAS</v>
          </cell>
          <cell r="H22">
            <v>580</v>
          </cell>
        </row>
        <row r="23">
          <cell r="G23" t="str">
            <v>105321-CES. RURAL  TONGOY</v>
          </cell>
          <cell r="H23">
            <v>80</v>
          </cell>
        </row>
        <row r="24">
          <cell r="G24" t="str">
            <v>105323-CES. DR. SERGIO AGUILAR</v>
          </cell>
          <cell r="H24">
            <v>360</v>
          </cell>
        </row>
        <row r="25">
          <cell r="G25" t="str">
            <v>105405-P.S.R. GUANAQUEROS</v>
          </cell>
          <cell r="H25">
            <v>27</v>
          </cell>
        </row>
        <row r="26">
          <cell r="G26" t="str">
            <v>105407-P.S.R. TAMBILLOS</v>
          </cell>
          <cell r="H26">
            <v>12</v>
          </cell>
        </row>
        <row r="27">
          <cell r="G27" t="str">
            <v>105705-CECOF EL ALBA</v>
          </cell>
          <cell r="H27">
            <v>68</v>
          </cell>
        </row>
        <row r="28">
          <cell r="G28" t="str">
            <v>200273-CECOF PUNTA MIRA</v>
          </cell>
          <cell r="H28">
            <v>60</v>
          </cell>
        </row>
        <row r="29">
          <cell r="G29" t="str">
            <v>200494-CESFAM EL SAUCE</v>
          </cell>
          <cell r="H29">
            <v>175</v>
          </cell>
        </row>
        <row r="30">
          <cell r="G30" t="str">
            <v>200499-CESFAM PAN DE AZÚCAR</v>
          </cell>
          <cell r="H30">
            <v>125</v>
          </cell>
        </row>
        <row r="31">
          <cell r="G31" t="str">
            <v>04103-ANDACOLLO</v>
          </cell>
          <cell r="H31">
            <v>87</v>
          </cell>
        </row>
        <row r="32">
          <cell r="G32" t="str">
            <v>105106-HOSPITAL ANDACOLLO</v>
          </cell>
          <cell r="H32">
            <v>87</v>
          </cell>
        </row>
        <row r="33">
          <cell r="G33" t="str">
            <v>04104-LA HIGUERA</v>
          </cell>
          <cell r="H33">
            <v>46</v>
          </cell>
        </row>
        <row r="34">
          <cell r="G34" t="str">
            <v>105314-CES. LA HIGUERA</v>
          </cell>
          <cell r="H34">
            <v>15</v>
          </cell>
        </row>
        <row r="35">
          <cell r="G35" t="str">
            <v xml:space="preserve">105500-P.S.R. CALETA HORNOS        </v>
          </cell>
          <cell r="H35">
            <v>8</v>
          </cell>
        </row>
        <row r="36">
          <cell r="G36" t="str">
            <v>105505-P.S.R. LOS CHOROS</v>
          </cell>
          <cell r="H36">
            <v>12</v>
          </cell>
        </row>
        <row r="37">
          <cell r="G37" t="str">
            <v>105506-P.S.R. EL TRAPICHE</v>
          </cell>
          <cell r="H37">
            <v>11</v>
          </cell>
        </row>
        <row r="38">
          <cell r="G38" t="str">
            <v>04105-PAIHUANO</v>
          </cell>
          <cell r="H38">
            <v>39</v>
          </cell>
        </row>
        <row r="39">
          <cell r="G39" t="str">
            <v>105306-CES. PAIHUANO</v>
          </cell>
          <cell r="H39">
            <v>22</v>
          </cell>
        </row>
        <row r="40">
          <cell r="G40" t="str">
            <v>105475-P.S.R. HORCON</v>
          </cell>
          <cell r="H40">
            <v>6</v>
          </cell>
        </row>
        <row r="41">
          <cell r="G41" t="str">
            <v>105476-P.S.R. MONTE GRANDE</v>
          </cell>
          <cell r="H41">
            <v>4</v>
          </cell>
        </row>
        <row r="42">
          <cell r="G42" t="str">
            <v>105477-P.S.R. PISCO ELQUI</v>
          </cell>
          <cell r="H42">
            <v>7</v>
          </cell>
        </row>
        <row r="43">
          <cell r="G43" t="str">
            <v>04106-VICUÑA</v>
          </cell>
          <cell r="H43">
            <v>276</v>
          </cell>
        </row>
        <row r="44">
          <cell r="G44" t="str">
            <v>105107-HOSPITAL VICUÑA</v>
          </cell>
          <cell r="H44">
            <v>166</v>
          </cell>
        </row>
        <row r="45">
          <cell r="G45" t="str">
            <v>105467-P.S.R. DIAGUITAS</v>
          </cell>
          <cell r="H45">
            <v>8</v>
          </cell>
        </row>
        <row r="46">
          <cell r="G46" t="str">
            <v>105468-P.S.R. EL MOLLE</v>
          </cell>
          <cell r="H46">
            <v>8</v>
          </cell>
        </row>
        <row r="47">
          <cell r="G47" t="str">
            <v>105469-P.S.R. EL TAMBO</v>
          </cell>
          <cell r="H47">
            <v>19</v>
          </cell>
        </row>
        <row r="48">
          <cell r="G48" t="str">
            <v>105470-P.S.R. HUANTA</v>
          </cell>
          <cell r="H48">
            <v>1</v>
          </cell>
        </row>
        <row r="49">
          <cell r="G49" t="str">
            <v>105471-P.S.R. PERALILLO</v>
          </cell>
          <cell r="H49">
            <v>17</v>
          </cell>
        </row>
        <row r="50">
          <cell r="G50" t="str">
            <v>105472-P.S.R. RIVADAVIA</v>
          </cell>
          <cell r="H50">
            <v>9</v>
          </cell>
        </row>
        <row r="51">
          <cell r="G51" t="str">
            <v>105473-P.S.R. TALCUNA</v>
          </cell>
          <cell r="H51">
            <v>16</v>
          </cell>
        </row>
        <row r="52">
          <cell r="G52" t="str">
            <v>105474-P.S.R. CHAPILCA</v>
          </cell>
          <cell r="H52">
            <v>4</v>
          </cell>
        </row>
        <row r="53">
          <cell r="G53" t="str">
            <v>105509-P.S.R. GUALLIGUAICA</v>
          </cell>
          <cell r="H53">
            <v>1</v>
          </cell>
        </row>
        <row r="54">
          <cell r="G54" t="str">
            <v>200538-CESFAM SAN ISIDRO CALINGASTA</v>
          </cell>
          <cell r="H54">
            <v>27</v>
          </cell>
        </row>
        <row r="55">
          <cell r="G55" t="str">
            <v>04201-ILLAPEL</v>
          </cell>
          <cell r="H55">
            <v>294</v>
          </cell>
        </row>
        <row r="56">
          <cell r="G56" t="str">
            <v>105326-CESFAM SAN RAFAEL</v>
          </cell>
          <cell r="H56">
            <v>84</v>
          </cell>
        </row>
        <row r="57">
          <cell r="G57" t="str">
            <v xml:space="preserve">105443-P.S.R. CARCAMO                   </v>
          </cell>
          <cell r="H57">
            <v>6</v>
          </cell>
        </row>
        <row r="58">
          <cell r="G58" t="str">
            <v>105444-P.S.R. HUINTIL</v>
          </cell>
          <cell r="H58">
            <v>4</v>
          </cell>
        </row>
        <row r="59">
          <cell r="G59" t="str">
            <v>105445-P.S.R. LIMAHUIDA</v>
          </cell>
          <cell r="H59">
            <v>6</v>
          </cell>
        </row>
        <row r="60">
          <cell r="G60" t="str">
            <v>105446-P.S.R. MATANCILLA</v>
          </cell>
          <cell r="H60">
            <v>1</v>
          </cell>
        </row>
        <row r="61">
          <cell r="G61" t="str">
            <v>105447-P.S.R. PERALILLO</v>
          </cell>
          <cell r="H61">
            <v>6</v>
          </cell>
        </row>
        <row r="62">
          <cell r="G62" t="str">
            <v>105448-P.S.R. SANTA VIRGINIA</v>
          </cell>
          <cell r="H62">
            <v>3</v>
          </cell>
        </row>
        <row r="63">
          <cell r="G63" t="str">
            <v>105449-P.S.R. TUNGA NORTE</v>
          </cell>
          <cell r="H63">
            <v>1</v>
          </cell>
        </row>
        <row r="64">
          <cell r="G64" t="str">
            <v>105485-P.S.R. PLAN DE HORNOS</v>
          </cell>
          <cell r="H64">
            <v>5</v>
          </cell>
        </row>
        <row r="65">
          <cell r="G65" t="str">
            <v>105486-P.S.R. TUNGA SUR</v>
          </cell>
          <cell r="H65">
            <v>0</v>
          </cell>
        </row>
        <row r="66">
          <cell r="G66" t="str">
            <v>105487-P.S.R. CAÑAS UNO</v>
          </cell>
          <cell r="H66">
            <v>16</v>
          </cell>
        </row>
        <row r="67">
          <cell r="G67" t="str">
            <v>105496-P.S.R. PINTACURA SUR</v>
          </cell>
          <cell r="H67">
            <v>3</v>
          </cell>
        </row>
        <row r="68">
          <cell r="G68" t="str">
            <v>105504-P.S.R. SOCAVON</v>
          </cell>
          <cell r="H68">
            <v>2</v>
          </cell>
        </row>
        <row r="69">
          <cell r="G69" t="str">
            <v>200366-CESFAM URBANO II</v>
          </cell>
          <cell r="H69">
            <v>157</v>
          </cell>
        </row>
        <row r="70">
          <cell r="G70" t="str">
            <v>04202-CANELA</v>
          </cell>
          <cell r="H70">
            <v>65</v>
          </cell>
        </row>
        <row r="71">
          <cell r="G71" t="str">
            <v>105309-CES. RURAL CANELA</v>
          </cell>
          <cell r="H71">
            <v>52</v>
          </cell>
        </row>
        <row r="72">
          <cell r="G72" t="str">
            <v xml:space="preserve">105450-P.S.R. MINCHA NORTE            </v>
          </cell>
          <cell r="H72">
            <v>4</v>
          </cell>
        </row>
        <row r="73">
          <cell r="G73" t="str">
            <v>105451-P.S.R. AGUA FRIA</v>
          </cell>
          <cell r="H73">
            <v>1</v>
          </cell>
        </row>
        <row r="74">
          <cell r="G74" t="str">
            <v>105482-P.S.R. CANELA ALTA</v>
          </cell>
          <cell r="H74">
            <v>0</v>
          </cell>
        </row>
        <row r="75">
          <cell r="G75" t="str">
            <v>105483-P.S.R. LOS RULOS</v>
          </cell>
          <cell r="H75">
            <v>1</v>
          </cell>
        </row>
        <row r="76">
          <cell r="G76" t="str">
            <v>105484-P.S.R. HUENTELAUQUEN</v>
          </cell>
          <cell r="H76">
            <v>6</v>
          </cell>
        </row>
        <row r="77">
          <cell r="G77" t="str">
            <v>105488-P.S.R. ESPIRITU SANTO</v>
          </cell>
          <cell r="H77">
            <v>1</v>
          </cell>
        </row>
        <row r="78">
          <cell r="G78" t="str">
            <v>105493-P.S.R. MINCHA SUR</v>
          </cell>
          <cell r="H78">
            <v>0</v>
          </cell>
        </row>
        <row r="79">
          <cell r="G79" t="str">
            <v>105497-P.S.R. JABONERIA</v>
          </cell>
          <cell r="H79">
            <v>0</v>
          </cell>
        </row>
        <row r="80">
          <cell r="G80" t="str">
            <v>04203-LOS VILOS</v>
          </cell>
          <cell r="H80">
            <v>279</v>
          </cell>
        </row>
        <row r="81">
          <cell r="G81" t="str">
            <v>105108-HOSPITAL LOS VILOS</v>
          </cell>
          <cell r="H81">
            <v>192</v>
          </cell>
        </row>
        <row r="82">
          <cell r="G82" t="str">
            <v xml:space="preserve">105478-P.S.R. CAIMANES                   </v>
          </cell>
          <cell r="H82">
            <v>19</v>
          </cell>
        </row>
        <row r="83">
          <cell r="G83" t="str">
            <v>105479-P.S.R. GUANGUALI</v>
          </cell>
          <cell r="H83">
            <v>5</v>
          </cell>
        </row>
        <row r="84">
          <cell r="G84" t="str">
            <v>105480-P.S.R. QUILIMARI</v>
          </cell>
          <cell r="H84">
            <v>45</v>
          </cell>
        </row>
        <row r="85">
          <cell r="G85" t="str">
            <v>105481-P.S.R. TILAMA</v>
          </cell>
          <cell r="H85">
            <v>3</v>
          </cell>
        </row>
        <row r="86">
          <cell r="G86" t="str">
            <v>105511-P.S.R. LOS CONDORES</v>
          </cell>
          <cell r="H86">
            <v>15</v>
          </cell>
        </row>
        <row r="87">
          <cell r="G87" t="str">
            <v>04204-SALAMANCA</v>
          </cell>
          <cell r="H87">
            <v>268</v>
          </cell>
        </row>
        <row r="88">
          <cell r="G88" t="str">
            <v>105104-HOSPITAL SALAMANCA</v>
          </cell>
          <cell r="H88">
            <v>131</v>
          </cell>
        </row>
        <row r="89">
          <cell r="G89" t="str">
            <v xml:space="preserve">105452-P.S.R. CUNCUMEN                 </v>
          </cell>
          <cell r="H89">
            <v>10</v>
          </cell>
        </row>
        <row r="90">
          <cell r="G90" t="str">
            <v>105453-P.S.R. TRANQUILLA</v>
          </cell>
          <cell r="H90">
            <v>28</v>
          </cell>
        </row>
        <row r="91">
          <cell r="G91" t="str">
            <v>105454-P.S.R. CUNLAGUA</v>
          </cell>
          <cell r="H91">
            <v>0</v>
          </cell>
        </row>
        <row r="92">
          <cell r="G92" t="str">
            <v>105455-P.S.R. CHILLEPIN</v>
          </cell>
          <cell r="H92">
            <v>15</v>
          </cell>
        </row>
        <row r="93">
          <cell r="G93" t="str">
            <v>105456-P.S.R. LLIMPO</v>
          </cell>
          <cell r="H93">
            <v>12</v>
          </cell>
        </row>
        <row r="94">
          <cell r="G94" t="str">
            <v>105457-P.S.R. SAN AGUSTIN</v>
          </cell>
          <cell r="H94">
            <v>2</v>
          </cell>
        </row>
        <row r="95">
          <cell r="G95" t="str">
            <v>105458-P.S.R. TAHUINCO</v>
          </cell>
          <cell r="H95">
            <v>32</v>
          </cell>
        </row>
        <row r="96">
          <cell r="G96" t="str">
            <v>105491-P.S.R. QUELEN BAJO</v>
          </cell>
          <cell r="H96">
            <v>25</v>
          </cell>
        </row>
        <row r="97">
          <cell r="G97" t="str">
            <v>105492-P.S.R. CAMISA</v>
          </cell>
          <cell r="H97">
            <v>2</v>
          </cell>
        </row>
        <row r="98">
          <cell r="G98" t="str">
            <v>105501-P.S.R. ARBOLEDA GRANDE</v>
          </cell>
          <cell r="H98">
            <v>11</v>
          </cell>
        </row>
        <row r="99">
          <cell r="G99" t="str">
            <v>04301-OVALLE</v>
          </cell>
          <cell r="H99">
            <v>1146</v>
          </cell>
        </row>
        <row r="100">
          <cell r="G100" t="str">
            <v>105315-CES. RURAL C. DE TAMAYA</v>
          </cell>
          <cell r="H100">
            <v>69</v>
          </cell>
        </row>
        <row r="101">
          <cell r="G101" t="str">
            <v>105317-CES. JORGE JORDAN D.</v>
          </cell>
          <cell r="H101">
            <v>292</v>
          </cell>
        </row>
        <row r="102">
          <cell r="G102" t="str">
            <v>105322-CES. MARCOS MACUADA</v>
          </cell>
          <cell r="H102">
            <v>270</v>
          </cell>
        </row>
        <row r="103">
          <cell r="G103" t="str">
            <v>105324-CES. SOTAQUI</v>
          </cell>
          <cell r="H103">
            <v>71</v>
          </cell>
        </row>
        <row r="104">
          <cell r="G104" t="str">
            <v>105415-P.S.R. BARRAZA</v>
          </cell>
          <cell r="H104">
            <v>9</v>
          </cell>
        </row>
        <row r="105">
          <cell r="G105" t="str">
            <v xml:space="preserve">105416-P.S.R. CAMARICO                  </v>
          </cell>
          <cell r="H105">
            <v>17</v>
          </cell>
        </row>
        <row r="106">
          <cell r="G106" t="str">
            <v>105417-P.S.R. ALCONES BAJOS</v>
          </cell>
          <cell r="H106">
            <v>7</v>
          </cell>
        </row>
        <row r="107">
          <cell r="G107" t="str">
            <v>105419-P.S.R. LAS SOSSAS</v>
          </cell>
          <cell r="H107">
            <v>1</v>
          </cell>
        </row>
        <row r="108">
          <cell r="G108" t="str">
            <v>105422-P.S.R. HORNILLOS</v>
          </cell>
          <cell r="H108">
            <v>2</v>
          </cell>
        </row>
        <row r="109">
          <cell r="G109" t="str">
            <v>105437-P.S.R. CHALINGA</v>
          </cell>
          <cell r="H109">
            <v>3</v>
          </cell>
        </row>
        <row r="110">
          <cell r="G110" t="str">
            <v>105439-P.S.R. CERRO BLANCO</v>
          </cell>
          <cell r="H110">
            <v>0</v>
          </cell>
        </row>
        <row r="111">
          <cell r="G111" t="str">
            <v>105507-P.S.R. HUAMALATA</v>
          </cell>
          <cell r="H111">
            <v>26</v>
          </cell>
        </row>
        <row r="112">
          <cell r="G112" t="str">
            <v>105510-P.S.R. RECOLETA</v>
          </cell>
          <cell r="H112">
            <v>11</v>
          </cell>
        </row>
        <row r="113">
          <cell r="G113" t="str">
            <v>105722-CECOF SAN JOSE DE LA DEHESA</v>
          </cell>
          <cell r="H113">
            <v>70</v>
          </cell>
        </row>
        <row r="114">
          <cell r="G114" t="str">
            <v>105723-CECOF LIMARI</v>
          </cell>
          <cell r="H114">
            <v>45</v>
          </cell>
        </row>
        <row r="115">
          <cell r="G115" t="str">
            <v>200258-CECOF LOS COPIHUES</v>
          </cell>
          <cell r="H115">
            <v>32</v>
          </cell>
        </row>
        <row r="116">
          <cell r="G116" t="str">
            <v>200367-CECOF COLONIA LIMARÍ</v>
          </cell>
          <cell r="H116">
            <v>29</v>
          </cell>
        </row>
        <row r="117">
          <cell r="G117" t="str">
            <v>200569-CESFAM FRAY JORGE</v>
          </cell>
          <cell r="H117">
            <v>192</v>
          </cell>
        </row>
        <row r="118">
          <cell r="G118" t="str">
            <v>04302-COMBARBALÁ</v>
          </cell>
          <cell r="H118">
            <v>111</v>
          </cell>
        </row>
        <row r="119">
          <cell r="G119" t="str">
            <v>105105-HOSPITAL COMBARBALÁ</v>
          </cell>
          <cell r="H119">
            <v>75</v>
          </cell>
        </row>
        <row r="120">
          <cell r="G120" t="str">
            <v>105433-P.S.R. SAN LORENZO</v>
          </cell>
          <cell r="H120">
            <v>0</v>
          </cell>
        </row>
        <row r="121">
          <cell r="G121" t="str">
            <v>105434-P.S.R. SAN MARCOS</v>
          </cell>
          <cell r="H121">
            <v>2</v>
          </cell>
        </row>
        <row r="122">
          <cell r="G122" t="str">
            <v>105441-P.S.R. MANQUEHUA</v>
          </cell>
          <cell r="H122">
            <v>2</v>
          </cell>
        </row>
        <row r="123">
          <cell r="G123" t="str">
            <v xml:space="preserve">105459-P.S.R. BARRANCAS                </v>
          </cell>
          <cell r="H123">
            <v>6</v>
          </cell>
        </row>
        <row r="124">
          <cell r="G124" t="str">
            <v>105460-P.S.R. COGOTI 18</v>
          </cell>
          <cell r="H124">
            <v>6</v>
          </cell>
        </row>
        <row r="125">
          <cell r="G125" t="str">
            <v>105461-P.S.R. EL HUACHO</v>
          </cell>
          <cell r="H125">
            <v>1</v>
          </cell>
        </row>
        <row r="126">
          <cell r="G126" t="str">
            <v>105462-P.S.R. EL SAUCE</v>
          </cell>
          <cell r="H126">
            <v>3</v>
          </cell>
        </row>
        <row r="127">
          <cell r="G127" t="str">
            <v>105463-P.S.R. QUILITAPIA</v>
          </cell>
          <cell r="H127">
            <v>5</v>
          </cell>
        </row>
        <row r="128">
          <cell r="G128" t="str">
            <v>105464-P.S.R. LA LIGUA</v>
          </cell>
          <cell r="H128">
            <v>3</v>
          </cell>
        </row>
        <row r="129">
          <cell r="G129" t="str">
            <v>105465-P.S.R. RAMADILLA</v>
          </cell>
          <cell r="H129">
            <v>4</v>
          </cell>
        </row>
        <row r="130">
          <cell r="G130" t="str">
            <v>105466-P.S.R. VALLE HERMOSO</v>
          </cell>
          <cell r="H130">
            <v>2</v>
          </cell>
        </row>
        <row r="131">
          <cell r="G131" t="str">
            <v>105490-P.S.R. EL DURAZNO</v>
          </cell>
          <cell r="H131">
            <v>2</v>
          </cell>
        </row>
        <row r="132">
          <cell r="G132" t="str">
            <v>04303-MONTE PATRIA</v>
          </cell>
          <cell r="H132">
            <v>340</v>
          </cell>
        </row>
        <row r="133">
          <cell r="G133" t="str">
            <v>105307-CES. RURAL MONTE PATRIA</v>
          </cell>
          <cell r="H133">
            <v>121</v>
          </cell>
        </row>
        <row r="134">
          <cell r="G134" t="str">
            <v>105311-CES. RURAL CHAÑARAL ALTO</v>
          </cell>
          <cell r="H134">
            <v>43</v>
          </cell>
        </row>
        <row r="135">
          <cell r="G135" t="str">
            <v>105312-CES. RURAL CAREN</v>
          </cell>
          <cell r="H135">
            <v>24</v>
          </cell>
        </row>
        <row r="136">
          <cell r="G136" t="str">
            <v>105318-CES. RURAL EL PALQUI</v>
          </cell>
          <cell r="H136">
            <v>115</v>
          </cell>
        </row>
        <row r="137">
          <cell r="G137" t="str">
            <v>105425-P.S.R. CHILECITO</v>
          </cell>
          <cell r="H137">
            <v>2</v>
          </cell>
        </row>
        <row r="138">
          <cell r="G138" t="str">
            <v>105427-P.S.R. HACIENDA VALDIVIA</v>
          </cell>
          <cell r="H138">
            <v>0</v>
          </cell>
        </row>
        <row r="139">
          <cell r="G139" t="str">
            <v>105428-P.S.R. HUATULAME</v>
          </cell>
          <cell r="H139">
            <v>9</v>
          </cell>
        </row>
        <row r="140">
          <cell r="G140" t="str">
            <v>105430-P.S.R. MIALQUI</v>
          </cell>
          <cell r="H140">
            <v>2</v>
          </cell>
        </row>
        <row r="141">
          <cell r="G141" t="str">
            <v>105431-P.S.R. PEDREGAL</v>
          </cell>
          <cell r="H141">
            <v>4</v>
          </cell>
        </row>
        <row r="142">
          <cell r="G142" t="str">
            <v>105432-P.S.R. RAPEL</v>
          </cell>
          <cell r="H142">
            <v>7</v>
          </cell>
        </row>
        <row r="143">
          <cell r="G143" t="str">
            <v>105435-P.S.R. TULAHUEN</v>
          </cell>
          <cell r="H143">
            <v>9</v>
          </cell>
        </row>
        <row r="144">
          <cell r="G144" t="str">
            <v>105436-P.S.R. EL MAITEN</v>
          </cell>
          <cell r="H144">
            <v>3</v>
          </cell>
        </row>
        <row r="145">
          <cell r="G145" t="str">
            <v>105489-P.S.R. RAMADAS DE TULAHUEN</v>
          </cell>
          <cell r="H145">
            <v>1</v>
          </cell>
        </row>
        <row r="146">
          <cell r="G146" t="str">
            <v>04304-PUNITAQUI</v>
          </cell>
          <cell r="H146">
            <v>141</v>
          </cell>
        </row>
        <row r="147">
          <cell r="G147" t="str">
            <v>105308-CES. RURAL PUNITAQUI</v>
          </cell>
          <cell r="H147">
            <v>140</v>
          </cell>
        </row>
        <row r="148">
          <cell r="G148" t="str">
            <v>105440-P.S.R. DIVISADERO</v>
          </cell>
          <cell r="H148">
            <v>1</v>
          </cell>
        </row>
        <row r="149">
          <cell r="G149" t="str">
            <v>105442-P.S.R. SAN PEDRO DE QUILES</v>
          </cell>
          <cell r="H149">
            <v>0</v>
          </cell>
        </row>
        <row r="150">
          <cell r="G150" t="str">
            <v xml:space="preserve">105508-P.S.R. EL PARRAL DE QUILES  </v>
          </cell>
          <cell r="H150">
            <v>0</v>
          </cell>
        </row>
        <row r="151">
          <cell r="G151" t="str">
            <v>04305-RIO HURTADO</v>
          </cell>
          <cell r="H151">
            <v>38</v>
          </cell>
        </row>
        <row r="152">
          <cell r="G152" t="str">
            <v>105310-CES. RURAL PICHASCA</v>
          </cell>
          <cell r="H152">
            <v>15</v>
          </cell>
        </row>
        <row r="153">
          <cell r="G153" t="str">
            <v>105409-P.S.R. EL CHAÑAR</v>
          </cell>
          <cell r="H153">
            <v>0</v>
          </cell>
        </row>
        <row r="154">
          <cell r="G154" t="str">
            <v>105410-P.S.R. HURTADO</v>
          </cell>
          <cell r="H154">
            <v>2</v>
          </cell>
        </row>
        <row r="155">
          <cell r="G155" t="str">
            <v>105411-P.S.R. LAS BREAS</v>
          </cell>
          <cell r="H155">
            <v>4</v>
          </cell>
        </row>
        <row r="156">
          <cell r="G156" t="str">
            <v>105413-P.S.R. SAMO ALTO</v>
          </cell>
          <cell r="H156">
            <v>8</v>
          </cell>
        </row>
        <row r="157">
          <cell r="G157" t="str">
            <v>105414-P.S.R. SERON</v>
          </cell>
          <cell r="H157">
            <v>8</v>
          </cell>
        </row>
        <row r="158">
          <cell r="G158" t="str">
            <v>105503-P.S.R. TABAQUEROS</v>
          </cell>
          <cell r="H158">
            <v>1</v>
          </cell>
        </row>
        <row r="159">
          <cell r="G159" t="str">
            <v>Total general</v>
          </cell>
          <cell r="H159">
            <v>7195</v>
          </cell>
        </row>
      </sheetData>
      <sheetData sheetId="10">
        <row r="3">
          <cell r="G3" t="str">
            <v>Suma de Total</v>
          </cell>
        </row>
      </sheetData>
      <sheetData sheetId="11">
        <row r="3">
          <cell r="G3" t="str">
            <v>Suma de Total</v>
          </cell>
        </row>
      </sheetData>
      <sheetData sheetId="12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8301</v>
          </cell>
        </row>
        <row r="5">
          <cell r="G5" t="str">
            <v>105300-CES. CARDENAL CARO</v>
          </cell>
          <cell r="H5">
            <v>1921</v>
          </cell>
        </row>
        <row r="6">
          <cell r="G6" t="str">
            <v>105301-CES. LAS COMPAÑIAS</v>
          </cell>
          <cell r="H6">
            <v>946</v>
          </cell>
        </row>
        <row r="7">
          <cell r="G7" t="str">
            <v>105302-CES. PEDRO AGUIRRE C.</v>
          </cell>
          <cell r="H7">
            <v>1389</v>
          </cell>
        </row>
        <row r="8">
          <cell r="G8" t="str">
            <v>105313-CES. SCHAFFHAUSER</v>
          </cell>
          <cell r="H8">
            <v>1491</v>
          </cell>
        </row>
        <row r="9">
          <cell r="G9" t="str">
            <v>105319-CES. CARDENAL R.S.H.</v>
          </cell>
          <cell r="H9">
            <v>906</v>
          </cell>
        </row>
        <row r="10">
          <cell r="G10" t="str">
            <v>105325-CESFAM JUAN PABLO II</v>
          </cell>
          <cell r="H10">
            <v>746</v>
          </cell>
        </row>
        <row r="11">
          <cell r="G11" t="str">
            <v xml:space="preserve">105400-P.S.R. ALGARROBITO            </v>
          </cell>
          <cell r="H11">
            <v>188</v>
          </cell>
        </row>
        <row r="12">
          <cell r="G12" t="str">
            <v>105401-P.S.R. LAS ROJAS</v>
          </cell>
          <cell r="H12">
            <v>54</v>
          </cell>
        </row>
        <row r="13">
          <cell r="G13" t="str">
            <v>105402-P.S.R. EL ROMERO</v>
          </cell>
          <cell r="H13">
            <v>41</v>
          </cell>
        </row>
        <row r="14">
          <cell r="G14" t="str">
            <v>105499-P.S.R. LAMBERT</v>
          </cell>
          <cell r="H14">
            <v>55</v>
          </cell>
        </row>
        <row r="15">
          <cell r="G15" t="str">
            <v>105700-CECOF VILLA EL INDIO</v>
          </cell>
          <cell r="H15">
            <v>236</v>
          </cell>
        </row>
        <row r="16">
          <cell r="G16" t="str">
            <v>105701-CECOF VILLA ALEMANIA</v>
          </cell>
          <cell r="H16">
            <v>114</v>
          </cell>
        </row>
        <row r="17">
          <cell r="G17" t="str">
            <v>105702-CECOF VILLA LAMBERT</v>
          </cell>
          <cell r="H17">
            <v>121</v>
          </cell>
        </row>
        <row r="18">
          <cell r="G18" t="str">
            <v>200402-CECOF ARCOS DE PINAMAR</v>
          </cell>
          <cell r="H18">
            <v>93</v>
          </cell>
        </row>
        <row r="19">
          <cell r="G19" t="str">
            <v>04102-COQUIMBO</v>
          </cell>
          <cell r="H19">
            <v>7557</v>
          </cell>
        </row>
        <row r="20">
          <cell r="G20" t="str">
            <v>105303-CES. SAN JUAN</v>
          </cell>
          <cell r="H20">
            <v>1258</v>
          </cell>
        </row>
        <row r="21">
          <cell r="G21" t="str">
            <v>105304-CES. SANTA CECILIA</v>
          </cell>
          <cell r="H21">
            <v>1004</v>
          </cell>
        </row>
        <row r="22">
          <cell r="G22" t="str">
            <v>105305-CES. TIERRAS BLANCAS</v>
          </cell>
          <cell r="H22">
            <v>1696</v>
          </cell>
        </row>
        <row r="23">
          <cell r="G23" t="str">
            <v>105321-CES. RURAL  TONGOY</v>
          </cell>
          <cell r="H23">
            <v>371</v>
          </cell>
        </row>
        <row r="24">
          <cell r="G24" t="str">
            <v>105323-CES. DR. SERGIO AGUILAR</v>
          </cell>
          <cell r="H24">
            <v>1839</v>
          </cell>
        </row>
        <row r="25">
          <cell r="G25" t="str">
            <v xml:space="preserve">105404-P.S.R. EL TANGUE                         </v>
          </cell>
          <cell r="H25">
            <v>7</v>
          </cell>
        </row>
        <row r="26">
          <cell r="G26" t="str">
            <v>105405-P.S.R. GUANAQUEROS</v>
          </cell>
          <cell r="H26">
            <v>120</v>
          </cell>
        </row>
        <row r="27">
          <cell r="G27" t="str">
            <v>105407-P.S.R. TAMBILLOS</v>
          </cell>
          <cell r="H27">
            <v>14</v>
          </cell>
        </row>
        <row r="28">
          <cell r="G28" t="str">
            <v>105705-CECOF EL ALBA</v>
          </cell>
          <cell r="H28">
            <v>201</v>
          </cell>
        </row>
        <row r="29">
          <cell r="G29" t="str">
            <v>200273-CECOF PUNTA MIRA</v>
          </cell>
          <cell r="H29">
            <v>182</v>
          </cell>
        </row>
        <row r="30">
          <cell r="G30" t="str">
            <v>200494-CESFAM EL SAUCE</v>
          </cell>
          <cell r="H30">
            <v>508</v>
          </cell>
        </row>
        <row r="31">
          <cell r="G31" t="str">
            <v>200499-CESFAM PAN DE AZÚCAR</v>
          </cell>
          <cell r="H31">
            <v>357</v>
          </cell>
        </row>
        <row r="32">
          <cell r="G32" t="str">
            <v>04104-LA HIGUERA</v>
          </cell>
          <cell r="H32">
            <v>278</v>
          </cell>
        </row>
        <row r="33">
          <cell r="G33" t="str">
            <v>105314-CES. LA HIGUERA</v>
          </cell>
          <cell r="H33">
            <v>105</v>
          </cell>
        </row>
        <row r="34">
          <cell r="G34" t="str">
            <v xml:space="preserve">105500-P.S.R. CALETA HORNOS        </v>
          </cell>
          <cell r="H34">
            <v>66</v>
          </cell>
        </row>
        <row r="35">
          <cell r="G35" t="str">
            <v>105505-P.S.R. LOS CHOROS</v>
          </cell>
          <cell r="H35">
            <v>65</v>
          </cell>
        </row>
        <row r="36">
          <cell r="G36" t="str">
            <v>105506-P.S.R. EL TRAPICHE</v>
          </cell>
          <cell r="H36">
            <v>42</v>
          </cell>
        </row>
        <row r="37">
          <cell r="G37" t="str">
            <v>04105-PAIHUANO</v>
          </cell>
          <cell r="H37">
            <v>250</v>
          </cell>
        </row>
        <row r="38">
          <cell r="G38" t="str">
            <v>105306-CES. PAIHUANO</v>
          </cell>
          <cell r="H38">
            <v>250</v>
          </cell>
        </row>
        <row r="39">
          <cell r="G39" t="str">
            <v>04106-VICUÑA</v>
          </cell>
          <cell r="H39">
            <v>1462</v>
          </cell>
        </row>
        <row r="40">
          <cell r="G40" t="str">
            <v>105107-HOSPITAL VICUÑA</v>
          </cell>
          <cell r="H40">
            <v>570</v>
          </cell>
        </row>
        <row r="41">
          <cell r="G41" t="str">
            <v>105467-P.S.R. DIAGUITAS</v>
          </cell>
          <cell r="H41">
            <v>62</v>
          </cell>
        </row>
        <row r="42">
          <cell r="G42" t="str">
            <v>105468-P.S.R. EL MOLLE</v>
          </cell>
          <cell r="H42">
            <v>109</v>
          </cell>
        </row>
        <row r="43">
          <cell r="G43" t="str">
            <v>105469-P.S.R. EL TAMBO</v>
          </cell>
          <cell r="H43">
            <v>120</v>
          </cell>
        </row>
        <row r="44">
          <cell r="G44" t="str">
            <v>105470-P.S.R. HUANTA</v>
          </cell>
          <cell r="H44">
            <v>7</v>
          </cell>
        </row>
        <row r="45">
          <cell r="G45" t="str">
            <v>105471-P.S.R. PERALILLO</v>
          </cell>
          <cell r="H45">
            <v>136</v>
          </cell>
        </row>
        <row r="46">
          <cell r="G46" t="str">
            <v>105472-P.S.R. RIVADAVIA</v>
          </cell>
          <cell r="H46">
            <v>36</v>
          </cell>
        </row>
        <row r="47">
          <cell r="G47" t="str">
            <v>105473-P.S.R. TALCUNA</v>
          </cell>
          <cell r="H47">
            <v>127</v>
          </cell>
        </row>
        <row r="48">
          <cell r="G48" t="str">
            <v>105474-P.S.R. CHAPILCA</v>
          </cell>
          <cell r="H48">
            <v>13</v>
          </cell>
        </row>
        <row r="49">
          <cell r="G49" t="str">
            <v>105509-P.S.R. GUALLIGUAICA</v>
          </cell>
          <cell r="H49">
            <v>62</v>
          </cell>
        </row>
        <row r="50">
          <cell r="G50" t="str">
            <v>200538-CESFAM SAN ISIDRO CALINGASTA</v>
          </cell>
          <cell r="H50">
            <v>220</v>
          </cell>
        </row>
        <row r="51">
          <cell r="G51" t="str">
            <v>04201-ILLAPEL</v>
          </cell>
          <cell r="H51">
            <v>1643</v>
          </cell>
        </row>
        <row r="52">
          <cell r="G52" t="str">
            <v>105103-HOSPITAL ILLAPEL</v>
          </cell>
          <cell r="H52">
            <v>571</v>
          </cell>
        </row>
        <row r="53">
          <cell r="G53" t="str">
            <v>105326-CESFAM SAN RAFAEL</v>
          </cell>
          <cell r="H53">
            <v>485</v>
          </cell>
        </row>
        <row r="54">
          <cell r="G54" t="str">
            <v xml:space="preserve">105443-P.S.R. CARCAMO                   </v>
          </cell>
          <cell r="H54">
            <v>27</v>
          </cell>
        </row>
        <row r="55">
          <cell r="G55" t="str">
            <v>105444-P.S.R. HUINTIL</v>
          </cell>
          <cell r="H55">
            <v>15</v>
          </cell>
        </row>
        <row r="56">
          <cell r="G56" t="str">
            <v>105445-P.S.R. LIMAHUIDA</v>
          </cell>
          <cell r="H56">
            <v>17</v>
          </cell>
        </row>
        <row r="57">
          <cell r="G57" t="str">
            <v>105446-P.S.R. MATANCILLA</v>
          </cell>
          <cell r="H57">
            <v>4</v>
          </cell>
        </row>
        <row r="58">
          <cell r="G58" t="str">
            <v>105447-P.S.R. PERALILLO</v>
          </cell>
          <cell r="H58">
            <v>7</v>
          </cell>
        </row>
        <row r="59">
          <cell r="G59" t="str">
            <v>105448-P.S.R. SANTA VIRGINIA</v>
          </cell>
          <cell r="H59">
            <v>9</v>
          </cell>
        </row>
        <row r="60">
          <cell r="G60" t="str">
            <v>105449-P.S.R. TUNGA NORTE</v>
          </cell>
          <cell r="H60">
            <v>4</v>
          </cell>
        </row>
        <row r="61">
          <cell r="G61" t="str">
            <v>105485-P.S.R. PLAN DE HORNOS</v>
          </cell>
          <cell r="H61">
            <v>7</v>
          </cell>
        </row>
        <row r="62">
          <cell r="G62" t="str">
            <v>105486-P.S.R. TUNGA SUR</v>
          </cell>
          <cell r="H62">
            <v>9</v>
          </cell>
        </row>
        <row r="63">
          <cell r="G63" t="str">
            <v>105487-P.S.R. CAÑAS UNO</v>
          </cell>
          <cell r="H63">
            <v>41</v>
          </cell>
        </row>
        <row r="64">
          <cell r="G64" t="str">
            <v>105496-P.S.R. PINTACURA SUR</v>
          </cell>
          <cell r="H64">
            <v>11</v>
          </cell>
        </row>
        <row r="65">
          <cell r="G65" t="str">
            <v>105504-P.S.R. SOCAVON</v>
          </cell>
          <cell r="H65">
            <v>8</v>
          </cell>
        </row>
        <row r="66">
          <cell r="G66" t="str">
            <v>200366-CESFAM URBANO II</v>
          </cell>
          <cell r="H66">
            <v>428</v>
          </cell>
        </row>
        <row r="67">
          <cell r="G67" t="str">
            <v>04202-CANELA</v>
          </cell>
          <cell r="H67">
            <v>334</v>
          </cell>
        </row>
        <row r="68">
          <cell r="G68" t="str">
            <v>105309-CES. RURAL CANELA</v>
          </cell>
          <cell r="H68">
            <v>176</v>
          </cell>
        </row>
        <row r="69">
          <cell r="G69" t="str">
            <v xml:space="preserve">105450-P.S.R. MINCHA NORTE            </v>
          </cell>
          <cell r="H69">
            <v>58</v>
          </cell>
        </row>
        <row r="70">
          <cell r="G70" t="str">
            <v>105451-P.S.R. AGUA FRIA</v>
          </cell>
          <cell r="H70">
            <v>13</v>
          </cell>
        </row>
        <row r="71">
          <cell r="G71" t="str">
            <v>105482-P.S.R. CANELA ALTA</v>
          </cell>
          <cell r="H71">
            <v>18</v>
          </cell>
        </row>
        <row r="72">
          <cell r="G72" t="str">
            <v>105483-P.S.R. LOS RULOS</v>
          </cell>
          <cell r="H72">
            <v>9</v>
          </cell>
        </row>
        <row r="73">
          <cell r="G73" t="str">
            <v>105484-P.S.R. HUENTELAUQUEN</v>
          </cell>
          <cell r="H73">
            <v>31</v>
          </cell>
        </row>
        <row r="74">
          <cell r="G74" t="str">
            <v>105488-P.S.R. ESPIRITU SANTO</v>
          </cell>
          <cell r="H74">
            <v>11</v>
          </cell>
        </row>
        <row r="75">
          <cell r="G75" t="str">
            <v>105493-P.S.R. MINCHA SUR</v>
          </cell>
          <cell r="H75">
            <v>6</v>
          </cell>
        </row>
        <row r="76">
          <cell r="G76" t="str">
            <v>105497-P.S.R. JABONERIA</v>
          </cell>
          <cell r="H76">
            <v>3</v>
          </cell>
        </row>
        <row r="77">
          <cell r="G77" t="str">
            <v>105498-P.S.R. QUEBRADA DE LINARES</v>
          </cell>
          <cell r="H77">
            <v>9</v>
          </cell>
        </row>
        <row r="78">
          <cell r="G78" t="str">
            <v>04203-LOS VILOS</v>
          </cell>
          <cell r="H78">
            <v>481</v>
          </cell>
        </row>
        <row r="79">
          <cell r="G79" t="str">
            <v>105108-HOSPITAL LOS VILOS</v>
          </cell>
          <cell r="H79">
            <v>230</v>
          </cell>
        </row>
        <row r="80">
          <cell r="G80" t="str">
            <v xml:space="preserve">105478-P.S.R. CAIMANES                   </v>
          </cell>
          <cell r="H80">
            <v>25</v>
          </cell>
        </row>
        <row r="81">
          <cell r="G81" t="str">
            <v>105479-P.S.R. GUANGUALI</v>
          </cell>
          <cell r="H81">
            <v>38</v>
          </cell>
        </row>
        <row r="82">
          <cell r="G82" t="str">
            <v>105480-P.S.R. QUILIMARI</v>
          </cell>
          <cell r="H82">
            <v>152</v>
          </cell>
        </row>
        <row r="83">
          <cell r="G83" t="str">
            <v>105481-P.S.R. TILAMA</v>
          </cell>
          <cell r="H83">
            <v>15</v>
          </cell>
        </row>
        <row r="84">
          <cell r="G84" t="str">
            <v>105511-P.S.R. LOS CONDORES</v>
          </cell>
          <cell r="H84">
            <v>21</v>
          </cell>
        </row>
        <row r="85">
          <cell r="G85" t="str">
            <v>04204-SALAMANCA</v>
          </cell>
          <cell r="H85">
            <v>1092</v>
          </cell>
        </row>
        <row r="86">
          <cell r="G86" t="str">
            <v>105104-HOSPITAL SALAMANCA</v>
          </cell>
          <cell r="H86">
            <v>388</v>
          </cell>
        </row>
        <row r="87">
          <cell r="G87" t="str">
            <v xml:space="preserve">105452-P.S.R. CUNCUMEN                 </v>
          </cell>
          <cell r="H87">
            <v>34</v>
          </cell>
        </row>
        <row r="88">
          <cell r="G88" t="str">
            <v>105453-P.S.R. TRANQUILLA</v>
          </cell>
          <cell r="H88">
            <v>92</v>
          </cell>
        </row>
        <row r="89">
          <cell r="G89" t="str">
            <v>105454-P.S.R. CUNLAGUA</v>
          </cell>
          <cell r="H89">
            <v>15</v>
          </cell>
        </row>
        <row r="90">
          <cell r="G90" t="str">
            <v>105455-P.S.R. CHILLEPIN</v>
          </cell>
          <cell r="H90">
            <v>63</v>
          </cell>
        </row>
        <row r="91">
          <cell r="G91" t="str">
            <v>105456-P.S.R. LLIMPO</v>
          </cell>
          <cell r="H91">
            <v>62</v>
          </cell>
        </row>
        <row r="92">
          <cell r="G92" t="str">
            <v>105457-P.S.R. SAN AGUSTIN</v>
          </cell>
          <cell r="H92">
            <v>33</v>
          </cell>
        </row>
        <row r="93">
          <cell r="G93" t="str">
            <v>105458-P.S.R. TAHUINCO</v>
          </cell>
          <cell r="H93">
            <v>129</v>
          </cell>
        </row>
        <row r="94">
          <cell r="G94" t="str">
            <v>105491-P.S.R. QUELEN BAJO</v>
          </cell>
          <cell r="H94">
            <v>138</v>
          </cell>
        </row>
        <row r="95">
          <cell r="G95" t="str">
            <v>105492-P.S.R. CAMISA</v>
          </cell>
          <cell r="H95">
            <v>47</v>
          </cell>
        </row>
        <row r="96">
          <cell r="G96" t="str">
            <v>105501-P.S.R. ARBOLEDA GRANDE</v>
          </cell>
          <cell r="H96">
            <v>91</v>
          </cell>
        </row>
        <row r="97">
          <cell r="G97" t="str">
            <v>04301-OVALLE</v>
          </cell>
          <cell r="H97">
            <v>4029</v>
          </cell>
        </row>
        <row r="98">
          <cell r="G98" t="str">
            <v>105315-CES. RURAL C. DE TAMAYA</v>
          </cell>
          <cell r="H98">
            <v>111</v>
          </cell>
        </row>
        <row r="99">
          <cell r="G99" t="str">
            <v>105317-CES. JORGE JORDAN D.</v>
          </cell>
          <cell r="H99">
            <v>909</v>
          </cell>
        </row>
        <row r="100">
          <cell r="G100" t="str">
            <v>105322-CES. MARCOS MACUADA</v>
          </cell>
          <cell r="H100">
            <v>1017</v>
          </cell>
        </row>
        <row r="101">
          <cell r="G101" t="str">
            <v>105324-CES. SOTAQUI</v>
          </cell>
          <cell r="H101">
            <v>324</v>
          </cell>
        </row>
        <row r="102">
          <cell r="G102" t="str">
            <v>105415-P.S.R. BARRAZA</v>
          </cell>
          <cell r="H102">
            <v>99</v>
          </cell>
        </row>
        <row r="103">
          <cell r="G103" t="str">
            <v xml:space="preserve">105416-P.S.R. CAMARICO                  </v>
          </cell>
          <cell r="H103">
            <v>47</v>
          </cell>
        </row>
        <row r="104">
          <cell r="G104" t="str">
            <v>105417-P.S.R. ALCONES BAJOS</v>
          </cell>
          <cell r="H104">
            <v>9</v>
          </cell>
        </row>
        <row r="105">
          <cell r="G105" t="str">
            <v>105419-P.S.R. LAS SOSSAS</v>
          </cell>
          <cell r="H105">
            <v>43</v>
          </cell>
        </row>
        <row r="106">
          <cell r="G106" t="str">
            <v>105422-P.S.R. HORNILLOS</v>
          </cell>
          <cell r="H106">
            <v>12</v>
          </cell>
        </row>
        <row r="107">
          <cell r="G107" t="str">
            <v>105437-P.S.R. CHALINGA</v>
          </cell>
          <cell r="H107">
            <v>43</v>
          </cell>
        </row>
        <row r="108">
          <cell r="G108" t="str">
            <v>105439-P.S.R. CERRO BLANCO</v>
          </cell>
          <cell r="H108">
            <v>7</v>
          </cell>
        </row>
        <row r="109">
          <cell r="G109" t="str">
            <v>105507-P.S.R. HUAMALATA</v>
          </cell>
          <cell r="H109">
            <v>68</v>
          </cell>
        </row>
        <row r="110">
          <cell r="G110" t="str">
            <v>105510-P.S.R. RECOLETA</v>
          </cell>
          <cell r="H110">
            <v>42</v>
          </cell>
        </row>
        <row r="111">
          <cell r="G111" t="str">
            <v>105722-CECOF SAN JOSE DE LA DEHESA</v>
          </cell>
          <cell r="H111">
            <v>199</v>
          </cell>
        </row>
        <row r="112">
          <cell r="G112" t="str">
            <v>105723-CECOF LIMARI</v>
          </cell>
          <cell r="H112">
            <v>222</v>
          </cell>
        </row>
        <row r="113">
          <cell r="G113" t="str">
            <v>200258-CECOF LOS COPIHUES</v>
          </cell>
          <cell r="H113">
            <v>136</v>
          </cell>
        </row>
        <row r="114">
          <cell r="G114" t="str">
            <v>200367-CECOF COLONIA LIMARÍ</v>
          </cell>
          <cell r="H114">
            <v>142</v>
          </cell>
        </row>
        <row r="115">
          <cell r="G115" t="str">
            <v>200569-CESFAM FRAY JORGE</v>
          </cell>
          <cell r="H115">
            <v>599</v>
          </cell>
        </row>
        <row r="116">
          <cell r="G116" t="str">
            <v>04302-COMBARBALÁ</v>
          </cell>
          <cell r="H116">
            <v>569</v>
          </cell>
        </row>
        <row r="117">
          <cell r="G117" t="str">
            <v>105105-HOSPITAL COMBARBALÁ</v>
          </cell>
          <cell r="H117">
            <v>237</v>
          </cell>
        </row>
        <row r="118">
          <cell r="G118" t="str">
            <v>105433-P.S.R. SAN LORENZO</v>
          </cell>
          <cell r="H118">
            <v>8</v>
          </cell>
        </row>
        <row r="119">
          <cell r="G119" t="str">
            <v>105434-P.S.R. SAN MARCOS</v>
          </cell>
          <cell r="H119">
            <v>32</v>
          </cell>
        </row>
        <row r="120">
          <cell r="G120" t="str">
            <v>105441-P.S.R. MANQUEHUA</v>
          </cell>
          <cell r="H120">
            <v>26</v>
          </cell>
        </row>
        <row r="121">
          <cell r="G121" t="str">
            <v xml:space="preserve">105459-P.S.R. BARRANCAS                </v>
          </cell>
          <cell r="H121">
            <v>33</v>
          </cell>
        </row>
        <row r="122">
          <cell r="G122" t="str">
            <v>105460-P.S.R. COGOTI 18</v>
          </cell>
          <cell r="H122">
            <v>53</v>
          </cell>
        </row>
        <row r="123">
          <cell r="G123" t="str">
            <v>105461-P.S.R. EL HUACHO</v>
          </cell>
          <cell r="H123">
            <v>16</v>
          </cell>
        </row>
        <row r="124">
          <cell r="G124" t="str">
            <v>105462-P.S.R. EL SAUCE</v>
          </cell>
          <cell r="H124">
            <v>33</v>
          </cell>
        </row>
        <row r="125">
          <cell r="G125" t="str">
            <v>105463-P.S.R. QUILITAPIA</v>
          </cell>
          <cell r="H125">
            <v>38</v>
          </cell>
        </row>
        <row r="126">
          <cell r="G126" t="str">
            <v>105464-P.S.R. LA LIGUA</v>
          </cell>
          <cell r="H126">
            <v>38</v>
          </cell>
        </row>
        <row r="127">
          <cell r="G127" t="str">
            <v>105465-P.S.R. RAMADILLA</v>
          </cell>
          <cell r="H127">
            <v>14</v>
          </cell>
        </row>
        <row r="128">
          <cell r="G128" t="str">
            <v>105466-P.S.R. VALLE HERMOSO</v>
          </cell>
          <cell r="H128">
            <v>26</v>
          </cell>
        </row>
        <row r="129">
          <cell r="G129" t="str">
            <v>105490-P.S.R. EL DURAZNO</v>
          </cell>
          <cell r="H129">
            <v>15</v>
          </cell>
        </row>
        <row r="130">
          <cell r="G130" t="str">
            <v>04303-MONTE PATRIA</v>
          </cell>
          <cell r="H130">
            <v>1278</v>
          </cell>
        </row>
        <row r="131">
          <cell r="G131" t="str">
            <v>105307-CES. RURAL MONTE PATRIA</v>
          </cell>
          <cell r="H131">
            <v>428</v>
          </cell>
        </row>
        <row r="132">
          <cell r="G132" t="str">
            <v>105311-CES. RURAL CHAÑARAL ALTO</v>
          </cell>
          <cell r="H132">
            <v>162</v>
          </cell>
        </row>
        <row r="133">
          <cell r="G133" t="str">
            <v>105312-CES. RURAL CAREN</v>
          </cell>
          <cell r="H133">
            <v>106</v>
          </cell>
        </row>
        <row r="134">
          <cell r="G134" t="str">
            <v>105318-CES. RURAL EL PALQUI</v>
          </cell>
          <cell r="H134">
            <v>314</v>
          </cell>
        </row>
        <row r="135">
          <cell r="G135" t="str">
            <v>105425-P.S.R. CHILECITO</v>
          </cell>
          <cell r="H135">
            <v>26</v>
          </cell>
        </row>
        <row r="136">
          <cell r="G136" t="str">
            <v>105427-P.S.R. HACIENDA VALDIVIA</v>
          </cell>
          <cell r="H136">
            <v>23</v>
          </cell>
        </row>
        <row r="137">
          <cell r="G137" t="str">
            <v>105428-P.S.R. HUATULAME</v>
          </cell>
          <cell r="H137">
            <v>39</v>
          </cell>
        </row>
        <row r="138">
          <cell r="G138" t="str">
            <v>105430-P.S.R. MIALQUI</v>
          </cell>
          <cell r="H138">
            <v>24</v>
          </cell>
        </row>
        <row r="139">
          <cell r="G139" t="str">
            <v>105431-P.S.R. PEDREGAL</v>
          </cell>
          <cell r="H139">
            <v>27</v>
          </cell>
        </row>
        <row r="140">
          <cell r="G140" t="str">
            <v>105432-P.S.R. RAPEL</v>
          </cell>
          <cell r="H140">
            <v>42</v>
          </cell>
        </row>
        <row r="141">
          <cell r="G141" t="str">
            <v>105435-P.S.R. TULAHUEN</v>
          </cell>
          <cell r="H141">
            <v>52</v>
          </cell>
        </row>
        <row r="142">
          <cell r="G142" t="str">
            <v>105436-P.S.R. EL MAITEN</v>
          </cell>
          <cell r="H142">
            <v>21</v>
          </cell>
        </row>
        <row r="143">
          <cell r="G143" t="str">
            <v>105489-P.S.R. RAMADAS DE TULAHUEN</v>
          </cell>
          <cell r="H143">
            <v>14</v>
          </cell>
        </row>
        <row r="144">
          <cell r="G144" t="str">
            <v>04304-PUNITAQUI</v>
          </cell>
          <cell r="H144">
            <v>478</v>
          </cell>
        </row>
        <row r="145">
          <cell r="G145" t="str">
            <v>105308-CES. RURAL PUNITAQUI</v>
          </cell>
          <cell r="H145">
            <v>470</v>
          </cell>
        </row>
        <row r="146">
          <cell r="G146" t="str">
            <v>105440-P.S.R. DIVISADERO</v>
          </cell>
          <cell r="H146">
            <v>1</v>
          </cell>
        </row>
        <row r="147">
          <cell r="G147" t="str">
            <v>105442-P.S.R. SAN PEDRO DE QUILES</v>
          </cell>
          <cell r="H147">
            <v>4</v>
          </cell>
        </row>
        <row r="148">
          <cell r="G148" t="str">
            <v xml:space="preserve">105508-P.S.R. EL PARRAL DE QUILES  </v>
          </cell>
          <cell r="H148">
            <v>3</v>
          </cell>
        </row>
        <row r="149">
          <cell r="G149" t="str">
            <v>Total general</v>
          </cell>
          <cell r="H149">
            <v>27752</v>
          </cell>
        </row>
      </sheetData>
      <sheetData sheetId="13">
        <row r="3">
          <cell r="G3" t="str">
            <v>Suma de Total</v>
          </cell>
        </row>
      </sheetData>
      <sheetData sheetId="14">
        <row r="3">
          <cell r="G3" t="str">
            <v>Suma de Total</v>
          </cell>
        </row>
      </sheetData>
      <sheetData sheetId="15">
        <row r="3">
          <cell r="G3" t="str">
            <v>Suma de Total</v>
          </cell>
        </row>
      </sheetData>
      <sheetData sheetId="16">
        <row r="3">
          <cell r="G3" t="str">
            <v>Etiquetas de fila</v>
          </cell>
        </row>
      </sheetData>
      <sheetData sheetId="17">
        <row r="3">
          <cell r="G3" t="str">
            <v>Etiquetas de fila</v>
          </cell>
        </row>
      </sheetData>
      <sheetData sheetId="18">
        <row r="3">
          <cell r="G3" t="str">
            <v>Etiquetas de fila</v>
          </cell>
        </row>
      </sheetData>
      <sheetData sheetId="19">
        <row r="3">
          <cell r="G3" t="str">
            <v>Suma de Total</v>
          </cell>
        </row>
      </sheetData>
      <sheetData sheetId="20">
        <row r="3">
          <cell r="G3" t="str">
            <v>Etiquetas de fila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NUM3"/>
      <sheetName val="NUM4"/>
      <sheetName val="DEN4"/>
      <sheetName val="NUM5"/>
      <sheetName val="NUM6"/>
      <sheetName val="DEN6"/>
      <sheetName val="ACT DEN6"/>
      <sheetName val="NUM6.2"/>
      <sheetName val="NUM7"/>
      <sheetName val="DEN7"/>
      <sheetName val="NUM8"/>
      <sheetName val="NUM9"/>
      <sheetName val="NUM10"/>
      <sheetName val="ACT 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tabSelected="1" zoomScale="90" zoomScaleNormal="90" workbookViewId="0"/>
  </sheetViews>
  <sheetFormatPr baseColWidth="10" defaultColWidth="11.44140625" defaultRowHeight="14.4" x14ac:dyDescent="0.3"/>
  <cols>
    <col min="1" max="1" width="25.109375" style="50" customWidth="1"/>
    <col min="2" max="2" width="28.88671875" style="50" customWidth="1"/>
    <col min="3" max="3" width="11.88671875" style="50" bestFit="1" customWidth="1"/>
    <col min="4" max="4" width="12.44140625" style="50" bestFit="1" customWidth="1"/>
    <col min="5" max="5" width="12.5546875" style="50" bestFit="1" customWidth="1"/>
    <col min="6" max="6" width="13.33203125" style="50" customWidth="1"/>
    <col min="7" max="7" width="13" style="50" customWidth="1"/>
    <col min="8" max="8" width="13.5546875" style="50" customWidth="1"/>
    <col min="9" max="9" width="13.33203125" style="50" bestFit="1" customWidth="1"/>
    <col min="10" max="10" width="15.88671875" style="50" customWidth="1"/>
    <col min="11" max="12" width="15" style="50" customWidth="1"/>
    <col min="13" max="13" width="13.6640625" style="50" customWidth="1"/>
    <col min="14" max="14" width="16.33203125" style="50" customWidth="1"/>
    <col min="15" max="15" width="13.5546875" style="50" customWidth="1"/>
    <col min="16" max="16" width="15.109375" style="50" customWidth="1"/>
    <col min="17" max="17" width="12.109375" style="50" customWidth="1"/>
    <col min="18" max="18" width="13" style="50" customWidth="1"/>
    <col min="19" max="16384" width="11.44140625" style="50"/>
  </cols>
  <sheetData>
    <row r="1" spans="1:18" x14ac:dyDescent="0.3">
      <c r="A1" s="56" t="s">
        <v>154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</row>
    <row r="2" spans="1:18" x14ac:dyDescent="0.3">
      <c r="A2" s="56" t="s">
        <v>51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18" x14ac:dyDescent="0.3">
      <c r="A3" s="56" t="s">
        <v>86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</row>
    <row r="4" spans="1:18" x14ac:dyDescent="0.3">
      <c r="A4" s="56" t="s">
        <v>131</v>
      </c>
      <c r="C4" s="53"/>
      <c r="D4" s="52"/>
      <c r="E4" s="52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</row>
    <row r="5" spans="1:18" x14ac:dyDescent="0.3">
      <c r="B5" s="56"/>
      <c r="C5" s="53"/>
      <c r="D5" s="52"/>
      <c r="E5" s="52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</row>
    <row r="6" spans="1:18" ht="15" thickBot="1" x14ac:dyDescent="0.35">
      <c r="B6" s="56"/>
      <c r="C6" s="53"/>
      <c r="D6" s="52"/>
      <c r="E6" s="52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</row>
    <row r="7" spans="1:18" ht="21" customHeight="1" thickBot="1" x14ac:dyDescent="0.35">
      <c r="B7" s="152" t="s">
        <v>0</v>
      </c>
      <c r="C7" s="158" t="s">
        <v>132</v>
      </c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60"/>
    </row>
    <row r="8" spans="1:18" ht="10.5" customHeight="1" x14ac:dyDescent="0.3">
      <c r="B8" s="153"/>
      <c r="C8" s="161" t="s">
        <v>157</v>
      </c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3"/>
    </row>
    <row r="9" spans="1:18" ht="15" thickBot="1" x14ac:dyDescent="0.35">
      <c r="B9" s="153"/>
      <c r="C9" s="164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6"/>
    </row>
    <row r="10" spans="1:18" ht="15" thickBot="1" x14ac:dyDescent="0.35">
      <c r="B10" s="153"/>
      <c r="C10" s="110"/>
      <c r="D10" s="110"/>
      <c r="E10" s="110"/>
      <c r="F10" s="110"/>
      <c r="G10" s="110" t="s">
        <v>74</v>
      </c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21"/>
    </row>
    <row r="11" spans="1:18" ht="15" thickBot="1" x14ac:dyDescent="0.35">
      <c r="B11" s="153"/>
      <c r="C11" s="58" t="s">
        <v>120</v>
      </c>
      <c r="D11" s="57" t="s">
        <v>121</v>
      </c>
      <c r="E11" s="58" t="s">
        <v>41</v>
      </c>
      <c r="F11" s="57" t="s">
        <v>123</v>
      </c>
      <c r="G11" s="58" t="s">
        <v>125</v>
      </c>
      <c r="H11" s="57" t="s">
        <v>42</v>
      </c>
      <c r="I11" s="58" t="s">
        <v>126</v>
      </c>
      <c r="J11" s="58" t="s">
        <v>43</v>
      </c>
      <c r="K11" s="57" t="s">
        <v>44</v>
      </c>
      <c r="L11" s="58" t="s">
        <v>140</v>
      </c>
      <c r="M11" s="58" t="s">
        <v>46</v>
      </c>
      <c r="N11" s="57" t="s">
        <v>52</v>
      </c>
      <c r="O11" s="58" t="s">
        <v>127</v>
      </c>
      <c r="P11" s="58" t="s">
        <v>128</v>
      </c>
      <c r="Q11" s="57" t="s">
        <v>53</v>
      </c>
      <c r="R11" s="58" t="s">
        <v>54</v>
      </c>
    </row>
    <row r="12" spans="1:18" ht="66" customHeight="1" x14ac:dyDescent="0.3">
      <c r="B12" s="153"/>
      <c r="C12" s="154" t="s">
        <v>55</v>
      </c>
      <c r="D12" s="156" t="s">
        <v>122</v>
      </c>
      <c r="E12" s="154" t="s">
        <v>49</v>
      </c>
      <c r="F12" s="156" t="s">
        <v>124</v>
      </c>
      <c r="G12" s="154" t="s">
        <v>47</v>
      </c>
      <c r="H12" s="154" t="s">
        <v>56</v>
      </c>
      <c r="I12" s="156" t="s">
        <v>57</v>
      </c>
      <c r="J12" s="154" t="s">
        <v>85</v>
      </c>
      <c r="K12" s="156" t="s">
        <v>50</v>
      </c>
      <c r="L12" s="154" t="s">
        <v>141</v>
      </c>
      <c r="M12" s="154" t="s">
        <v>48</v>
      </c>
      <c r="N12" s="156" t="s">
        <v>58</v>
      </c>
      <c r="O12" s="154" t="s">
        <v>87</v>
      </c>
      <c r="P12" s="156" t="s">
        <v>88</v>
      </c>
      <c r="Q12" s="154" t="s">
        <v>129</v>
      </c>
      <c r="R12" s="154" t="s">
        <v>130</v>
      </c>
    </row>
    <row r="13" spans="1:18" ht="20.25" customHeight="1" thickBot="1" x14ac:dyDescent="0.35">
      <c r="B13" s="153"/>
      <c r="C13" s="155"/>
      <c r="D13" s="157"/>
      <c r="E13" s="155"/>
      <c r="F13" s="157"/>
      <c r="G13" s="155"/>
      <c r="H13" s="155"/>
      <c r="I13" s="157"/>
      <c r="J13" s="155"/>
      <c r="K13" s="157"/>
      <c r="L13" s="155"/>
      <c r="M13" s="155"/>
      <c r="N13" s="157"/>
      <c r="O13" s="155"/>
      <c r="P13" s="157"/>
      <c r="Q13" s="155"/>
      <c r="R13" s="155"/>
    </row>
    <row r="14" spans="1:18" ht="15" thickBot="1" x14ac:dyDescent="0.35">
      <c r="B14" s="66" t="s">
        <v>142</v>
      </c>
      <c r="C14" s="60">
        <f>'Meta 3 '!C12</f>
        <v>1.0991515356861226</v>
      </c>
      <c r="D14" s="60">
        <f>'Meta 4'!C12</f>
        <v>0.94900907293831416</v>
      </c>
      <c r="E14" s="60">
        <f>'Meta 5'!C12</f>
        <v>1.4282196503324303</v>
      </c>
      <c r="F14" s="60">
        <f>'Meta 6.1'!C12</f>
        <v>1.0130818736159983</v>
      </c>
      <c r="G14" s="60">
        <f>'Meta 6.2'!C12</f>
        <v>0.93355778131495171</v>
      </c>
      <c r="H14" s="60">
        <f>'Meta 7'!C12</f>
        <v>1.6494845360824744</v>
      </c>
      <c r="I14" s="60">
        <f>'Meta 8'!C12</f>
        <v>1.0813598938338118</v>
      </c>
      <c r="J14" s="60">
        <f>'Meta 9'!C12</f>
        <v>1.1781981257968341</v>
      </c>
      <c r="K14" s="60">
        <f>'Meta 10'!C12</f>
        <v>0.80784579839400261</v>
      </c>
      <c r="L14" s="60">
        <v>1</v>
      </c>
      <c r="M14" s="60">
        <f>'Meta 13'!C12</f>
        <v>0.93840111365218248</v>
      </c>
      <c r="N14" s="60">
        <f>'Meta 14'!C12</f>
        <v>0.91810461393019227</v>
      </c>
      <c r="O14" s="60">
        <f>'Meta 15'!C12</f>
        <v>0.88847350174193851</v>
      </c>
      <c r="P14" s="60">
        <f>'Meta 16'!C12</f>
        <v>0.77001270125673349</v>
      </c>
      <c r="Q14" s="60">
        <f>'Meta 17'!C12</f>
        <v>1.0087957801262855</v>
      </c>
      <c r="R14" s="61">
        <f>'Meta 18'!C12</f>
        <v>0.39411045128842165</v>
      </c>
    </row>
    <row r="15" spans="1:18" ht="15" thickBot="1" x14ac:dyDescent="0.35">
      <c r="B15" s="59" t="s">
        <v>143</v>
      </c>
      <c r="C15" s="62">
        <f>'Meta 3 '!C13</f>
        <v>1.0213626595879155</v>
      </c>
      <c r="D15" s="62">
        <f>'Meta 4'!C13</f>
        <v>1.0442669384847121</v>
      </c>
      <c r="E15" s="62">
        <f>'Meta 5'!C13</f>
        <v>1.1300667568393037</v>
      </c>
      <c r="F15" s="62">
        <f>'Meta 6.1'!C13</f>
        <v>1.0491044716582232</v>
      </c>
      <c r="G15" s="62">
        <f>'Meta 6.2'!C13</f>
        <v>1.0971524288107202</v>
      </c>
      <c r="H15" s="62">
        <f>'Meta 7'!C13</f>
        <v>0.99023331524688007</v>
      </c>
      <c r="I15" s="62">
        <f>'Meta 8'!C13</f>
        <v>1.0169778807310941</v>
      </c>
      <c r="J15" s="62">
        <f>'Meta 9'!C13</f>
        <v>1.3165482018452268</v>
      </c>
      <c r="K15" s="62">
        <f>'Meta 10'!C13</f>
        <v>0.79461824244830104</v>
      </c>
      <c r="L15" s="60">
        <v>1</v>
      </c>
      <c r="M15" s="62">
        <f>'Meta 13'!C13</f>
        <v>0.85858585858585856</v>
      </c>
      <c r="N15" s="62">
        <f>'Meta 14'!C13</f>
        <v>1.145923209663503</v>
      </c>
      <c r="O15" s="62">
        <f>'Meta 15'!C13</f>
        <v>0.99661287217050087</v>
      </c>
      <c r="P15" s="62">
        <f>'Meta 16'!C13</f>
        <v>0.44953963471693675</v>
      </c>
      <c r="Q15" s="62">
        <f>'Meta 17'!C13</f>
        <v>1.0218132540653961</v>
      </c>
      <c r="R15" s="63">
        <f>'Meta 18'!C13</f>
        <v>0.77890309392939772</v>
      </c>
    </row>
    <row r="16" spans="1:18" ht="15" thickBot="1" x14ac:dyDescent="0.35">
      <c r="B16" s="67" t="s">
        <v>144</v>
      </c>
      <c r="C16" s="64">
        <f>'Meta 3 '!C14</f>
        <v>0.96554273585949513</v>
      </c>
      <c r="D16" s="64">
        <f>'Meta 4'!C14</f>
        <v>1.0248946146446611</v>
      </c>
      <c r="E16" s="64">
        <f>'Meta 5'!C14</f>
        <v>1.2331882142579491</v>
      </c>
      <c r="F16" s="64">
        <f>'Meta 6.1'!C14</f>
        <v>0.91221623478305891</v>
      </c>
      <c r="G16" s="64">
        <f>'Meta 6.2'!C14</f>
        <v>1.1289971446717633</v>
      </c>
      <c r="H16" s="64">
        <f>'Meta 7'!C14</f>
        <v>1.8820426756173578</v>
      </c>
      <c r="I16" s="64">
        <f>'Meta 8'!C14</f>
        <v>0.94718812296255883</v>
      </c>
      <c r="J16" s="64">
        <f>'Meta 9'!C14</f>
        <v>1.1586357622632333</v>
      </c>
      <c r="K16" s="64">
        <f>'Meta 10'!C14</f>
        <v>0.99982920564628242</v>
      </c>
      <c r="L16" s="60">
        <v>1</v>
      </c>
      <c r="M16" s="64">
        <f>'Meta 13'!C14</f>
        <v>0.85647440442504552</v>
      </c>
      <c r="N16" s="64">
        <f>'Meta 14'!C14</f>
        <v>1.5255918024867148</v>
      </c>
      <c r="O16" s="64">
        <f>'Meta 15'!C14</f>
        <v>0.87457735636717071</v>
      </c>
      <c r="P16" s="64">
        <f>'Meta 16'!C14</f>
        <v>0.29183736399277566</v>
      </c>
      <c r="Q16" s="64">
        <f>'Meta 17'!C14</f>
        <v>0.81445236675333055</v>
      </c>
      <c r="R16" s="65">
        <f>'Meta 18'!C14</f>
        <v>0.63265985488736109</v>
      </c>
    </row>
    <row r="17" spans="2:18" ht="15" thickBot="1" x14ac:dyDescent="0.35">
      <c r="B17" s="66" t="s">
        <v>145</v>
      </c>
      <c r="C17" s="64">
        <f>'Meta 3 '!C15</f>
        <v>1.0753993852692294</v>
      </c>
      <c r="D17" s="64">
        <f>'Meta 4'!C15</f>
        <v>1.0039236786664432</v>
      </c>
      <c r="E17" s="64">
        <f>'Meta 5'!C15</f>
        <v>1.369730208852695</v>
      </c>
      <c r="F17" s="64">
        <f>'Meta 6.1'!C15</f>
        <v>1.3335557830840679</v>
      </c>
      <c r="G17" s="64">
        <f>'Meta 6.2'!C15</f>
        <v>0.14870679570827061</v>
      </c>
      <c r="H17" s="64">
        <f>'Meta 7'!C15</f>
        <v>0.87195600942655149</v>
      </c>
      <c r="I17" s="64">
        <f>'Meta 8'!C15</f>
        <v>0.95795308921796685</v>
      </c>
      <c r="J17" s="64">
        <f>'Meta 9'!C15</f>
        <v>1.0863054909668119</v>
      </c>
      <c r="K17" s="64">
        <f>'Meta 10'!C15</f>
        <v>0.95051639995460213</v>
      </c>
      <c r="L17" s="60">
        <v>1</v>
      </c>
      <c r="M17" s="64">
        <f>'Meta 13'!C15</f>
        <v>0.82522841143530801</v>
      </c>
      <c r="N17" s="64">
        <f>'Meta 14'!C15</f>
        <v>1.1558429244071806</v>
      </c>
      <c r="O17" s="64">
        <f>'Meta 15'!C15</f>
        <v>1.1095332486270317</v>
      </c>
      <c r="P17" s="64">
        <f>'Meta 16'!C15</f>
        <v>0.50671128033537172</v>
      </c>
      <c r="Q17" s="64">
        <f>'Meta 17'!C15</f>
        <v>0.39676214248772651</v>
      </c>
      <c r="R17" s="65">
        <f>'Meta 18'!C15</f>
        <v>0.51485320633785536</v>
      </c>
    </row>
    <row r="18" spans="2:18" ht="15" thickBot="1" x14ac:dyDescent="0.35">
      <c r="B18" s="59" t="s">
        <v>146</v>
      </c>
      <c r="C18" s="62">
        <f>'Meta 3 '!C16</f>
        <v>1.1882222540425014</v>
      </c>
      <c r="D18" s="62">
        <f>'Meta 4'!C16</f>
        <v>1.0108804569393848</v>
      </c>
      <c r="E18" s="62">
        <f>'Meta 5'!C16</f>
        <v>1.1103202846975089</v>
      </c>
      <c r="F18" s="62">
        <f>'Meta 6.1'!C16</f>
        <v>0.71044382920076599</v>
      </c>
      <c r="G18" s="62">
        <f>'Meta 6.2'!C16</f>
        <v>0.78218527141461691</v>
      </c>
      <c r="H18" s="62">
        <f>'Meta 7'!C16</f>
        <v>0.76923076923076927</v>
      </c>
      <c r="I18" s="62">
        <f>'Meta 8'!C16</f>
        <v>0.92199235455570616</v>
      </c>
      <c r="J18" s="62">
        <f>'Meta 9'!C16</f>
        <v>0.84937544921478458</v>
      </c>
      <c r="K18" s="62">
        <f>'Meta 10'!C16</f>
        <v>1.2191478493846435</v>
      </c>
      <c r="L18" s="60">
        <v>1</v>
      </c>
      <c r="M18" s="62">
        <f>'Meta 13'!C16</f>
        <v>0.78479221623603346</v>
      </c>
      <c r="N18" s="62">
        <f>'Meta 14'!C16</f>
        <v>1.2001963957738542</v>
      </c>
      <c r="O18" s="62">
        <f>'Meta 15'!C16</f>
        <v>1.0170775676418</v>
      </c>
      <c r="P18" s="62">
        <f>'Meta 16'!C16</f>
        <v>0.34905497160513682</v>
      </c>
      <c r="Q18" s="62">
        <f>'Meta 17'!C16</f>
        <v>0.78846521766857791</v>
      </c>
      <c r="R18" s="63">
        <f>'Meta 18'!C16</f>
        <v>0.92959770114942541</v>
      </c>
    </row>
    <row r="19" spans="2:18" x14ac:dyDescent="0.3">
      <c r="B19" s="54"/>
    </row>
  </sheetData>
  <mergeCells count="19">
    <mergeCell ref="G12:G13"/>
    <mergeCell ref="I12:I13"/>
    <mergeCell ref="J12:J13"/>
    <mergeCell ref="H12:H13"/>
    <mergeCell ref="C7:R7"/>
    <mergeCell ref="C8:R9"/>
    <mergeCell ref="R12:R13"/>
    <mergeCell ref="M12:M13"/>
    <mergeCell ref="N12:N13"/>
    <mergeCell ref="O12:O13"/>
    <mergeCell ref="P12:P13"/>
    <mergeCell ref="Q12:Q13"/>
    <mergeCell ref="L12:L13"/>
    <mergeCell ref="K12:K13"/>
    <mergeCell ref="B7:B13"/>
    <mergeCell ref="C12:C13"/>
    <mergeCell ref="D12:D13"/>
    <mergeCell ref="E12:E13"/>
    <mergeCell ref="F12:F13"/>
  </mergeCells>
  <conditionalFormatting sqref="C14:R18">
    <cfRule type="cellIs" dxfId="42" priority="1" operator="lessThan">
      <formula>0.995</formula>
    </cfRule>
    <cfRule type="cellIs" dxfId="41" priority="2" operator="greaterThan">
      <formula>0.994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7" style="23" bestFit="1" customWidth="1"/>
    <col min="3" max="3" width="16.6640625" style="20" bestFit="1" customWidth="1"/>
    <col min="4" max="4" width="13.88671875" style="19" bestFit="1" customWidth="1"/>
    <col min="5" max="7" width="12.44140625" style="22" bestFit="1" customWidth="1"/>
    <col min="8" max="8" width="12.44140625" style="22" customWidth="1"/>
    <col min="9" max="16" width="12.44140625" style="22" bestFit="1" customWidth="1"/>
    <col min="17" max="17" width="13.44140625" style="22" bestFit="1" customWidth="1"/>
    <col min="18" max="18" width="14.109375" style="19" customWidth="1"/>
    <col min="19" max="19" width="15.6640625" style="19" customWidth="1"/>
    <col min="20" max="16384" width="11.44140625" style="68"/>
  </cols>
  <sheetData>
    <row r="1" spans="1:19" s="112" customFormat="1" ht="81" customHeight="1" thickBot="1" x14ac:dyDescent="0.3">
      <c r="A1" s="167" t="s">
        <v>0</v>
      </c>
      <c r="B1" s="170" t="s">
        <v>1</v>
      </c>
      <c r="C1" s="170" t="s">
        <v>34</v>
      </c>
      <c r="D1" s="174" t="s">
        <v>32</v>
      </c>
      <c r="E1" s="177" t="s">
        <v>89</v>
      </c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19" s="112" customFormat="1" ht="14.4" thickTop="1" x14ac:dyDescent="0.25">
      <c r="A2" s="168"/>
      <c r="B2" s="171"/>
      <c r="C2" s="173"/>
      <c r="D2" s="175"/>
      <c r="E2" s="180" t="s">
        <v>2</v>
      </c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4" t="s">
        <v>3</v>
      </c>
      <c r="S2" s="185"/>
    </row>
    <row r="3" spans="1:19" s="112" customFormat="1" x14ac:dyDescent="0.25">
      <c r="A3" s="168"/>
      <c r="B3" s="171"/>
      <c r="C3" s="173"/>
      <c r="D3" s="175"/>
      <c r="E3" s="180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4"/>
      <c r="S3" s="185"/>
    </row>
    <row r="4" spans="1:19" s="112" customFormat="1" x14ac:dyDescent="0.25">
      <c r="A4" s="168"/>
      <c r="B4" s="171"/>
      <c r="C4" s="173"/>
      <c r="D4" s="175"/>
      <c r="E4" s="180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4"/>
      <c r="S4" s="185"/>
    </row>
    <row r="5" spans="1:19" s="112" customFormat="1" x14ac:dyDescent="0.25">
      <c r="A5" s="168"/>
      <c r="B5" s="171"/>
      <c r="C5" s="173"/>
      <c r="D5" s="175"/>
      <c r="E5" s="180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4"/>
      <c r="S5" s="185"/>
    </row>
    <row r="6" spans="1:19" s="112" customFormat="1" x14ac:dyDescent="0.25">
      <c r="A6" s="168"/>
      <c r="B6" s="171"/>
      <c r="C6" s="173"/>
      <c r="D6" s="175"/>
      <c r="E6" s="180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4"/>
      <c r="S6" s="185"/>
    </row>
    <row r="7" spans="1:19" s="112" customFormat="1" x14ac:dyDescent="0.25">
      <c r="A7" s="168"/>
      <c r="B7" s="171"/>
      <c r="C7" s="173"/>
      <c r="D7" s="175"/>
      <c r="E7" s="180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4"/>
      <c r="S7" s="185"/>
    </row>
    <row r="8" spans="1:19" s="112" customFormat="1" x14ac:dyDescent="0.25">
      <c r="A8" s="168"/>
      <c r="B8" s="171"/>
      <c r="C8" s="173"/>
      <c r="D8" s="175"/>
      <c r="E8" s="180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4"/>
      <c r="S8" s="185"/>
    </row>
    <row r="9" spans="1:19" s="112" customFormat="1" ht="14.4" thickBot="1" x14ac:dyDescent="0.3">
      <c r="A9" s="168"/>
      <c r="B9" s="171"/>
      <c r="C9" s="173"/>
      <c r="D9" s="175"/>
      <c r="E9" s="182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6"/>
      <c r="S9" s="187"/>
    </row>
    <row r="10" spans="1:19" s="112" customFormat="1" ht="27" customHeight="1" thickTop="1" thickBot="1" x14ac:dyDescent="0.3">
      <c r="A10" s="169"/>
      <c r="B10" s="172"/>
      <c r="C10" s="173"/>
      <c r="D10" s="176"/>
      <c r="E10" s="188" t="s">
        <v>65</v>
      </c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9" t="s">
        <v>66</v>
      </c>
      <c r="S10" s="190"/>
    </row>
    <row r="11" spans="1:19" s="112" customFormat="1" ht="14.4" thickBot="1" x14ac:dyDescent="0.3">
      <c r="A11" s="71"/>
      <c r="B11" s="72"/>
      <c r="C11" s="172"/>
      <c r="D11" s="73" t="s">
        <v>33</v>
      </c>
      <c r="E11" s="74" t="s">
        <v>4</v>
      </c>
      <c r="F11" s="74" t="s">
        <v>5</v>
      </c>
      <c r="G11" s="74" t="s">
        <v>6</v>
      </c>
      <c r="H11" s="74" t="s">
        <v>7</v>
      </c>
      <c r="I11" s="74" t="s">
        <v>8</v>
      </c>
      <c r="J11" s="74" t="s">
        <v>9</v>
      </c>
      <c r="K11" s="74" t="s">
        <v>10</v>
      </c>
      <c r="L11" s="74" t="s">
        <v>11</v>
      </c>
      <c r="M11" s="74" t="s">
        <v>12</v>
      </c>
      <c r="N11" s="74" t="s">
        <v>13</v>
      </c>
      <c r="O11" s="74" t="s">
        <v>14</v>
      </c>
      <c r="P11" s="74" t="s">
        <v>15</v>
      </c>
      <c r="Q11" s="100" t="s">
        <v>16</v>
      </c>
      <c r="R11" s="191"/>
      <c r="S11" s="192"/>
    </row>
    <row r="12" spans="1:19" ht="14.4" thickBot="1" x14ac:dyDescent="0.3">
      <c r="A12" s="23" t="s">
        <v>28</v>
      </c>
      <c r="B12" s="49" t="s">
        <v>153</v>
      </c>
      <c r="C12" s="151">
        <f>D12/Metas!C6</f>
        <v>1.0991515356861226</v>
      </c>
      <c r="D12" s="144">
        <f>Q12/R12</f>
        <v>1.6267442728154615</v>
      </c>
      <c r="E12" s="24">
        <v>1614</v>
      </c>
      <c r="F12" s="24">
        <v>1641</v>
      </c>
      <c r="G12" s="24">
        <v>2367</v>
      </c>
      <c r="H12" s="24">
        <v>1777</v>
      </c>
      <c r="I12" s="24">
        <v>1570</v>
      </c>
      <c r="J12" s="24">
        <v>1789</v>
      </c>
      <c r="K12" s="24">
        <v>2159</v>
      </c>
      <c r="L12" s="24">
        <v>1844</v>
      </c>
      <c r="M12" s="24">
        <v>1452</v>
      </c>
      <c r="N12" s="24">
        <v>2081</v>
      </c>
      <c r="O12" s="24">
        <v>1788</v>
      </c>
      <c r="P12" s="24">
        <v>1718</v>
      </c>
      <c r="Q12" s="142">
        <f>SUM(E12:P12)</f>
        <v>21800</v>
      </c>
      <c r="R12" s="193">
        <v>13401</v>
      </c>
      <c r="S12" s="193"/>
    </row>
    <row r="13" spans="1:19" ht="14.4" thickBot="1" x14ac:dyDescent="0.3">
      <c r="A13" s="23" t="s">
        <v>29</v>
      </c>
      <c r="B13" s="49" t="s">
        <v>148</v>
      </c>
      <c r="C13" s="151">
        <f>D13/Metas!C7</f>
        <v>1.0213626595879155</v>
      </c>
      <c r="D13" s="144">
        <f t="shared" ref="D13:D16" si="0">Q13/R13</f>
        <v>2.9925925925925925</v>
      </c>
      <c r="E13" s="24">
        <f>IFERROR(VLOOKUP($B13,[1]NUM3!$G$3:$T$169,2,FALSE),0)</f>
        <v>1192</v>
      </c>
      <c r="F13" s="24">
        <f>IFERROR(VLOOKUP($B13,[1]NUM3!$G$3:$T$169,3,FALSE),0)</f>
        <v>1250</v>
      </c>
      <c r="G13" s="24">
        <f>IFERROR(VLOOKUP($B13,[1]NUM3!$G$3:$T$169,4,FALSE),0)</f>
        <v>1440</v>
      </c>
      <c r="H13" s="24">
        <f>IFERROR(VLOOKUP($B13,[1]NUM3!$G$3:$T$169,5,FALSE),0)</f>
        <v>1461</v>
      </c>
      <c r="I13" s="24">
        <f>IFERROR(VLOOKUP($B13,[1]NUM3!$G$3:$T$169,6,FALSE),0)</f>
        <v>1523</v>
      </c>
      <c r="J13" s="24">
        <f>IFERROR(VLOOKUP($B13,[1]NUM3!$G$3:$T$169,7,FALSE),0)</f>
        <v>1332</v>
      </c>
      <c r="K13" s="24">
        <f>IFERROR(VLOOKUP($B13,[1]NUM3!$G$3:$T$169,8,FALSE),0)</f>
        <v>1442</v>
      </c>
      <c r="L13" s="24">
        <f>IFERROR(VLOOKUP($B13,[1]NUM3!$G$3:$T$169,9,FALSE),0)</f>
        <v>1240</v>
      </c>
      <c r="M13" s="24">
        <f>IFERROR(VLOOKUP($B13,[1]NUM3!$G$3:$T$169,10,FALSE),0)</f>
        <v>1443</v>
      </c>
      <c r="N13" s="24">
        <f>IFERROR(VLOOKUP($B13,[1]NUM3!$G$3:$T$169,11,FALSE),0)</f>
        <v>1717</v>
      </c>
      <c r="O13" s="24">
        <f>IFERROR(VLOOKUP($B13,[1]NUM3!$G$3:$T$169,12,FALSE),0)</f>
        <v>1287</v>
      </c>
      <c r="P13" s="24">
        <f>IFERROR(VLOOKUP($B13,[1]NUM3!$G$3:$T$169,13,FALSE),0)</f>
        <v>1237</v>
      </c>
      <c r="Q13" s="143">
        <f t="shared" ref="Q13:Q16" si="1">SUM(E13:P13)</f>
        <v>16564</v>
      </c>
      <c r="R13" s="193">
        <v>5535</v>
      </c>
      <c r="S13" s="193"/>
    </row>
    <row r="14" spans="1:19" ht="14.4" thickBot="1" x14ac:dyDescent="0.3">
      <c r="A14" s="23" t="s">
        <v>150</v>
      </c>
      <c r="B14" s="49" t="s">
        <v>149</v>
      </c>
      <c r="C14" s="151">
        <f>D14/Metas!C8</f>
        <v>0.96554273585949513</v>
      </c>
      <c r="D14" s="144">
        <f t="shared" si="0"/>
        <v>1.7186660698299014</v>
      </c>
      <c r="E14" s="24">
        <f>IFERROR(VLOOKUP($B14,[1]NUM3!$G$3:$T$169,2,FALSE),0)</f>
        <v>1347</v>
      </c>
      <c r="F14" s="24">
        <f>IFERROR(VLOOKUP($B14,[1]NUM3!$G$3:$T$169,3,FALSE),0)</f>
        <v>1159</v>
      </c>
      <c r="G14" s="24">
        <f>IFERROR(VLOOKUP($B14,[1]NUM3!$G$3:$T$169,4,FALSE),0)</f>
        <v>1487</v>
      </c>
      <c r="H14" s="24">
        <f>IFERROR(VLOOKUP($B14,[1]NUM3!$G$3:$T$169,5,FALSE),0)</f>
        <v>1540</v>
      </c>
      <c r="I14" s="24">
        <f>IFERROR(VLOOKUP($B14,[1]NUM3!$G$3:$T$169,6,FALSE),0)</f>
        <v>1257</v>
      </c>
      <c r="J14" s="24">
        <f>IFERROR(VLOOKUP($B14,[1]NUM3!$G$3:$T$169,7,FALSE),0)</f>
        <v>1305</v>
      </c>
      <c r="K14" s="24">
        <f>IFERROR(VLOOKUP($B14,[1]NUM3!$G$3:$T$169,8,FALSE),0)</f>
        <v>1436</v>
      </c>
      <c r="L14" s="24">
        <f>IFERROR(VLOOKUP($B14,[1]NUM3!$G$3:$T$169,9,FALSE),0)</f>
        <v>1208</v>
      </c>
      <c r="M14" s="24">
        <f>IFERROR(VLOOKUP($B14,[1]NUM3!$G$3:$T$169,10,FALSE),0)</f>
        <v>1072</v>
      </c>
      <c r="N14" s="24">
        <f>IFERROR(VLOOKUP($B14,[1]NUM3!$G$3:$T$169,11,FALSE),0)</f>
        <v>1359</v>
      </c>
      <c r="O14" s="24">
        <f>IFERROR(VLOOKUP($B14,[1]NUM3!$G$3:$T$169,12,FALSE),0)</f>
        <v>1148</v>
      </c>
      <c r="P14" s="24">
        <f>IFERROR(VLOOKUP($B14,[1]NUM3!$G$3:$T$169,13,FALSE),0)</f>
        <v>1040</v>
      </c>
      <c r="Q14" s="143">
        <f t="shared" si="1"/>
        <v>15358</v>
      </c>
      <c r="R14" s="193">
        <v>8936</v>
      </c>
      <c r="S14" s="193"/>
    </row>
    <row r="15" spans="1:19" ht="14.4" thickBot="1" x14ac:dyDescent="0.3">
      <c r="A15" s="23" t="s">
        <v>26</v>
      </c>
      <c r="B15" s="49" t="s">
        <v>151</v>
      </c>
      <c r="C15" s="151">
        <f>D15/Metas!C9</f>
        <v>1.0753993852692294</v>
      </c>
      <c r="D15" s="144">
        <f t="shared" si="0"/>
        <v>1.5700831024930748</v>
      </c>
      <c r="E15" s="24">
        <f>IFERROR(VLOOKUP($B15,[1]NUM3!$G$3:$T$169,2,FALSE),0)</f>
        <v>1416</v>
      </c>
      <c r="F15" s="24">
        <f>IFERROR(VLOOKUP($B15,[1]NUM3!$G$3:$T$169,3,FALSE),0)</f>
        <v>1675</v>
      </c>
      <c r="G15" s="24">
        <f>IFERROR(VLOOKUP($B15,[1]NUM3!$G$3:$T$169,4,FALSE),0)</f>
        <v>1337</v>
      </c>
      <c r="H15" s="24">
        <f>IFERROR(VLOOKUP($B15,[1]NUM3!$G$3:$T$169,5,FALSE),0)</f>
        <v>1312</v>
      </c>
      <c r="I15" s="24">
        <f>IFERROR(VLOOKUP($B15,[1]NUM3!$G$3:$T$169,6,FALSE),0)</f>
        <v>1490</v>
      </c>
      <c r="J15" s="24">
        <f>IFERROR(VLOOKUP($B15,[1]NUM3!$G$3:$T$169,7,FALSE),0)</f>
        <v>1318</v>
      </c>
      <c r="K15" s="24">
        <f>IFERROR(VLOOKUP($B15,[1]NUM3!$G$3:$T$169,8,FALSE),0)</f>
        <v>1950</v>
      </c>
      <c r="L15" s="24">
        <f>IFERROR(VLOOKUP($B15,[1]NUM3!$G$3:$T$169,9,FALSE),0)</f>
        <v>1524</v>
      </c>
      <c r="M15" s="24">
        <f>IFERROR(VLOOKUP($B15,[1]NUM3!$G$3:$T$169,10,FALSE),0)</f>
        <v>1343</v>
      </c>
      <c r="N15" s="24">
        <f>IFERROR(VLOOKUP($B15,[1]NUM3!$G$3:$T$169,11,FALSE),0)</f>
        <v>1395</v>
      </c>
      <c r="O15" s="24">
        <f>IFERROR(VLOOKUP($B15,[1]NUM3!$G$3:$T$169,12,FALSE),0)</f>
        <v>1347</v>
      </c>
      <c r="P15" s="24">
        <f>IFERROR(VLOOKUP($B15,[1]NUM3!$G$3:$T$169,13,FALSE),0)</f>
        <v>897</v>
      </c>
      <c r="Q15" s="143">
        <f t="shared" si="1"/>
        <v>17004</v>
      </c>
      <c r="R15" s="193">
        <v>10830</v>
      </c>
      <c r="S15" s="193"/>
    </row>
    <row r="16" spans="1:19" ht="14.4" thickBot="1" x14ac:dyDescent="0.3">
      <c r="A16" s="23" t="s">
        <v>27</v>
      </c>
      <c r="B16" s="49" t="s">
        <v>152</v>
      </c>
      <c r="C16" s="151">
        <f>D16/Metas!C10</f>
        <v>1.1882222540425014</v>
      </c>
      <c r="D16" s="144">
        <f t="shared" si="0"/>
        <v>2.6022067363530779</v>
      </c>
      <c r="E16" s="24">
        <f>IFERROR(VLOOKUP($B16,[1]NUM3!$G$3:$T$169,2,FALSE),0)</f>
        <v>2612</v>
      </c>
      <c r="F16" s="24">
        <f>IFERROR(VLOOKUP($B16,[1]NUM3!$G$3:$T$169,3,FALSE),0)</f>
        <v>2346</v>
      </c>
      <c r="G16" s="24">
        <f>IFERROR(VLOOKUP($B16,[1]NUM3!$G$3:$T$169,4,FALSE),0)</f>
        <v>2151</v>
      </c>
      <c r="H16" s="24">
        <f>IFERROR(VLOOKUP($B16,[1]NUM3!$G$3:$T$169,5,FALSE),0)</f>
        <v>2519</v>
      </c>
      <c r="I16" s="24">
        <f>IFERROR(VLOOKUP($B16,[1]NUM3!$G$3:$T$169,6,FALSE),0)</f>
        <v>4773</v>
      </c>
      <c r="J16" s="24">
        <f>IFERROR(VLOOKUP($B16,[1]NUM3!$G$3:$T$169,7,FALSE),0)</f>
        <v>2552</v>
      </c>
      <c r="K16" s="24">
        <f>IFERROR(VLOOKUP($B16,[1]NUM3!$G$3:$T$169,8,FALSE),0)</f>
        <v>3033</v>
      </c>
      <c r="L16" s="24">
        <f>IFERROR(VLOOKUP($B16,[1]NUM3!$G$3:$T$169,9,FALSE),0)</f>
        <v>1753</v>
      </c>
      <c r="M16" s="24">
        <f>IFERROR(VLOOKUP($B16,[1]NUM3!$G$3:$T$169,10,FALSE),0)</f>
        <v>2411</v>
      </c>
      <c r="N16" s="24">
        <f>IFERROR(VLOOKUP($B16,[1]NUM3!$G$3:$T$169,11,FALSE),0)</f>
        <v>2827</v>
      </c>
      <c r="O16" s="24">
        <f>IFERROR(VLOOKUP($B16,[1]NUM3!$G$3:$T$169,12,FALSE),0)</f>
        <v>2135</v>
      </c>
      <c r="P16" s="24">
        <f>IFERROR(VLOOKUP($B16,[1]NUM3!$G$3:$T$169,13,FALSE),0)</f>
        <v>2255</v>
      </c>
      <c r="Q16" s="143">
        <f t="shared" si="1"/>
        <v>31367</v>
      </c>
      <c r="R16" s="193">
        <v>12054</v>
      </c>
      <c r="S16" s="193"/>
    </row>
    <row r="17" spans="2:2" x14ac:dyDescent="0.25">
      <c r="B17" s="49"/>
    </row>
  </sheetData>
  <sheetProtection selectLockedCells="1" selectUnlockedCells="1"/>
  <mergeCells count="14">
    <mergeCell ref="R12:S12"/>
    <mergeCell ref="R13:S13"/>
    <mergeCell ref="R14:S14"/>
    <mergeCell ref="R15:S15"/>
    <mergeCell ref="R16:S16"/>
    <mergeCell ref="A1:A10"/>
    <mergeCell ref="B1:B10"/>
    <mergeCell ref="C1:C11"/>
    <mergeCell ref="D1:D10"/>
    <mergeCell ref="E1:S1"/>
    <mergeCell ref="E2:Q9"/>
    <mergeCell ref="R2:S9"/>
    <mergeCell ref="E10:Q10"/>
    <mergeCell ref="R10:S1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2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customWidth="1"/>
    <col min="3" max="3" width="16.44140625" style="20" customWidth="1"/>
    <col min="4" max="4" width="13.88671875" style="36" bestFit="1" customWidth="1"/>
    <col min="5" max="5" width="9.44140625" style="22" bestFit="1" customWidth="1"/>
    <col min="6" max="6" width="10.6640625" style="22" customWidth="1"/>
    <col min="7" max="9" width="9.44140625" style="22" bestFit="1" customWidth="1"/>
    <col min="10" max="10" width="9.88671875" style="22" customWidth="1"/>
    <col min="11" max="13" width="9.44140625" style="22" bestFit="1" customWidth="1"/>
    <col min="14" max="14" width="9.5546875" style="22" customWidth="1"/>
    <col min="15" max="15" width="9.88671875" style="22" customWidth="1"/>
    <col min="16" max="29" width="9.6640625" style="22" customWidth="1"/>
    <col min="30" max="30" width="11.109375" style="22" bestFit="1" customWidth="1"/>
    <col min="31" max="42" width="11" style="22" bestFit="1" customWidth="1"/>
    <col min="43" max="43" width="12.5546875" style="22" bestFit="1" customWidth="1"/>
    <col min="44" max="16384" width="11.44140625" style="20"/>
  </cols>
  <sheetData>
    <row r="1" spans="1:43" s="111" customFormat="1" ht="79.5" customHeight="1" thickBot="1" x14ac:dyDescent="0.3">
      <c r="A1" s="167" t="s">
        <v>0</v>
      </c>
      <c r="B1" s="170" t="s">
        <v>1</v>
      </c>
      <c r="C1" s="170" t="s">
        <v>34</v>
      </c>
      <c r="D1" s="194" t="s">
        <v>32</v>
      </c>
      <c r="E1" s="177" t="s">
        <v>90</v>
      </c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  <c r="AN1" s="178"/>
      <c r="AO1" s="178"/>
      <c r="AP1" s="178"/>
      <c r="AQ1" s="179"/>
    </row>
    <row r="2" spans="1:43" s="111" customFormat="1" ht="15" customHeight="1" thickTop="1" x14ac:dyDescent="0.25">
      <c r="A2" s="168"/>
      <c r="B2" s="171"/>
      <c r="C2" s="173"/>
      <c r="D2" s="195"/>
      <c r="E2" s="180" t="s">
        <v>2</v>
      </c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0" t="s">
        <v>3</v>
      </c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97"/>
    </row>
    <row r="3" spans="1:43" s="111" customFormat="1" ht="15" customHeight="1" x14ac:dyDescent="0.25">
      <c r="A3" s="168"/>
      <c r="B3" s="171"/>
      <c r="C3" s="173"/>
      <c r="D3" s="195"/>
      <c r="E3" s="180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0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97"/>
    </row>
    <row r="4" spans="1:43" s="111" customFormat="1" ht="15" customHeight="1" x14ac:dyDescent="0.25">
      <c r="A4" s="168"/>
      <c r="B4" s="171"/>
      <c r="C4" s="173"/>
      <c r="D4" s="195"/>
      <c r="E4" s="180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0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197"/>
    </row>
    <row r="5" spans="1:43" s="111" customFormat="1" ht="15" customHeight="1" x14ac:dyDescent="0.25">
      <c r="A5" s="168"/>
      <c r="B5" s="171"/>
      <c r="C5" s="173"/>
      <c r="D5" s="195"/>
      <c r="E5" s="180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0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P5" s="181"/>
      <c r="AQ5" s="197"/>
    </row>
    <row r="6" spans="1:43" s="111" customFormat="1" ht="15" customHeight="1" x14ac:dyDescent="0.25">
      <c r="A6" s="168"/>
      <c r="B6" s="171"/>
      <c r="C6" s="173"/>
      <c r="D6" s="195"/>
      <c r="E6" s="180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0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  <c r="AQ6" s="197"/>
    </row>
    <row r="7" spans="1:43" s="111" customFormat="1" ht="15" customHeight="1" x14ac:dyDescent="0.25">
      <c r="A7" s="168"/>
      <c r="B7" s="171"/>
      <c r="C7" s="173"/>
      <c r="D7" s="195"/>
      <c r="E7" s="180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0"/>
      <c r="AF7" s="181"/>
      <c r="AG7" s="181"/>
      <c r="AH7" s="181"/>
      <c r="AI7" s="181"/>
      <c r="AJ7" s="181"/>
      <c r="AK7" s="181"/>
      <c r="AL7" s="181"/>
      <c r="AM7" s="181"/>
      <c r="AN7" s="181"/>
      <c r="AO7" s="181"/>
      <c r="AP7" s="181"/>
      <c r="AQ7" s="197"/>
    </row>
    <row r="8" spans="1:43" s="111" customFormat="1" ht="15" customHeight="1" x14ac:dyDescent="0.25">
      <c r="A8" s="168"/>
      <c r="B8" s="171"/>
      <c r="C8" s="173"/>
      <c r="D8" s="195"/>
      <c r="E8" s="180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0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97"/>
    </row>
    <row r="9" spans="1:43" s="111" customFormat="1" ht="15.75" customHeight="1" thickBot="1" x14ac:dyDescent="0.3">
      <c r="A9" s="168"/>
      <c r="B9" s="171"/>
      <c r="C9" s="173"/>
      <c r="D9" s="195"/>
      <c r="E9" s="180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2"/>
      <c r="AF9" s="183"/>
      <c r="AG9" s="183"/>
      <c r="AH9" s="183"/>
      <c r="AI9" s="183"/>
      <c r="AJ9" s="183"/>
      <c r="AK9" s="183"/>
      <c r="AL9" s="183"/>
      <c r="AM9" s="183"/>
      <c r="AN9" s="183"/>
      <c r="AO9" s="183"/>
      <c r="AP9" s="183"/>
      <c r="AQ9" s="198"/>
    </row>
    <row r="10" spans="1:43" s="111" customFormat="1" ht="57.75" customHeight="1" thickBot="1" x14ac:dyDescent="0.3">
      <c r="A10" s="169"/>
      <c r="B10" s="172"/>
      <c r="C10" s="173"/>
      <c r="D10" s="196"/>
      <c r="E10" s="202" t="s">
        <v>155</v>
      </c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4"/>
      <c r="R10" s="202" t="s">
        <v>156</v>
      </c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4"/>
      <c r="AE10" s="199" t="s">
        <v>93</v>
      </c>
      <c r="AF10" s="200"/>
      <c r="AG10" s="200"/>
      <c r="AH10" s="200"/>
      <c r="AI10" s="200"/>
      <c r="AJ10" s="200"/>
      <c r="AK10" s="200"/>
      <c r="AL10" s="200"/>
      <c r="AM10" s="200"/>
      <c r="AN10" s="200"/>
      <c r="AO10" s="200"/>
      <c r="AP10" s="200"/>
      <c r="AQ10" s="201"/>
    </row>
    <row r="11" spans="1:43" s="111" customFormat="1" ht="14.4" thickBot="1" x14ac:dyDescent="0.3">
      <c r="A11" s="71"/>
      <c r="B11" s="72"/>
      <c r="C11" s="172"/>
      <c r="D11" s="109" t="s">
        <v>33</v>
      </c>
      <c r="E11" s="74" t="s">
        <v>4</v>
      </c>
      <c r="F11" s="74" t="s">
        <v>5</v>
      </c>
      <c r="G11" s="74" t="s">
        <v>6</v>
      </c>
      <c r="H11" s="74" t="s">
        <v>7</v>
      </c>
      <c r="I11" s="74" t="s">
        <v>8</v>
      </c>
      <c r="J11" s="74" t="s">
        <v>9</v>
      </c>
      <c r="K11" s="74" t="s">
        <v>10</v>
      </c>
      <c r="L11" s="74" t="s">
        <v>11</v>
      </c>
      <c r="M11" s="74" t="s">
        <v>12</v>
      </c>
      <c r="N11" s="74" t="s">
        <v>13</v>
      </c>
      <c r="O11" s="74" t="s">
        <v>14</v>
      </c>
      <c r="P11" s="74" t="s">
        <v>15</v>
      </c>
      <c r="Q11" s="74" t="s">
        <v>16</v>
      </c>
      <c r="R11" s="74" t="s">
        <v>4</v>
      </c>
      <c r="S11" s="74" t="s">
        <v>5</v>
      </c>
      <c r="T11" s="74" t="s">
        <v>6</v>
      </c>
      <c r="U11" s="74" t="s">
        <v>7</v>
      </c>
      <c r="V11" s="74" t="s">
        <v>8</v>
      </c>
      <c r="W11" s="74" t="s">
        <v>9</v>
      </c>
      <c r="X11" s="74" t="s">
        <v>10</v>
      </c>
      <c r="Y11" s="74" t="s">
        <v>11</v>
      </c>
      <c r="Z11" s="74" t="s">
        <v>12</v>
      </c>
      <c r="AA11" s="74" t="s">
        <v>13</v>
      </c>
      <c r="AB11" s="74" t="s">
        <v>14</v>
      </c>
      <c r="AC11" s="74" t="s">
        <v>15</v>
      </c>
      <c r="AD11" s="74" t="s">
        <v>16</v>
      </c>
      <c r="AE11" s="74" t="s">
        <v>4</v>
      </c>
      <c r="AF11" s="74" t="s">
        <v>5</v>
      </c>
      <c r="AG11" s="74" t="s">
        <v>6</v>
      </c>
      <c r="AH11" s="74" t="s">
        <v>7</v>
      </c>
      <c r="AI11" s="74" t="s">
        <v>8</v>
      </c>
      <c r="AJ11" s="74" t="s">
        <v>9</v>
      </c>
      <c r="AK11" s="74" t="s">
        <v>10</v>
      </c>
      <c r="AL11" s="74" t="s">
        <v>11</v>
      </c>
      <c r="AM11" s="74" t="s">
        <v>12</v>
      </c>
      <c r="AN11" s="74" t="s">
        <v>13</v>
      </c>
      <c r="AO11" s="74" t="s">
        <v>14</v>
      </c>
      <c r="AP11" s="74" t="s">
        <v>15</v>
      </c>
      <c r="AQ11" s="104" t="s">
        <v>16</v>
      </c>
    </row>
    <row r="12" spans="1:43" ht="14.4" thickBot="1" x14ac:dyDescent="0.3">
      <c r="A12" s="23" t="s">
        <v>28</v>
      </c>
      <c r="B12" s="29" t="s">
        <v>147</v>
      </c>
      <c r="C12" s="151">
        <f>D12/Metas!D6</f>
        <v>0.94900907293831416</v>
      </c>
      <c r="D12" s="145">
        <f>(Q12-AD12)/AQ12</f>
        <v>0.85885321100917433</v>
      </c>
      <c r="E12" s="24">
        <v>1614</v>
      </c>
      <c r="F12" s="24">
        <v>1641</v>
      </c>
      <c r="G12" s="24">
        <v>2367</v>
      </c>
      <c r="H12" s="24">
        <v>1777</v>
      </c>
      <c r="I12" s="24">
        <v>1570</v>
      </c>
      <c r="J12" s="24">
        <v>1789</v>
      </c>
      <c r="K12" s="24">
        <v>2159</v>
      </c>
      <c r="L12" s="24">
        <v>1844</v>
      </c>
      <c r="M12" s="24">
        <v>1452</v>
      </c>
      <c r="N12" s="24">
        <v>2081</v>
      </c>
      <c r="O12" s="24">
        <v>1788</v>
      </c>
      <c r="P12" s="24">
        <v>1718</v>
      </c>
      <c r="Q12" s="86">
        <f>SUM(E12:P12)</f>
        <v>21800</v>
      </c>
      <c r="R12" s="24">
        <v>359</v>
      </c>
      <c r="S12" s="24">
        <v>253</v>
      </c>
      <c r="T12" s="24">
        <v>265</v>
      </c>
      <c r="U12" s="24">
        <v>223</v>
      </c>
      <c r="V12" s="24">
        <v>240</v>
      </c>
      <c r="W12" s="24">
        <v>245</v>
      </c>
      <c r="X12" s="24">
        <v>235</v>
      </c>
      <c r="Y12" s="24">
        <v>198</v>
      </c>
      <c r="Z12" s="24">
        <v>241</v>
      </c>
      <c r="AA12" s="24">
        <v>268</v>
      </c>
      <c r="AB12" s="24">
        <v>283</v>
      </c>
      <c r="AC12" s="24">
        <v>267</v>
      </c>
      <c r="AD12" s="86">
        <f>SUM(R12:AC12)</f>
        <v>3077</v>
      </c>
      <c r="AE12" s="24">
        <v>1614</v>
      </c>
      <c r="AF12" s="24">
        <v>1641</v>
      </c>
      <c r="AG12" s="24">
        <v>2367</v>
      </c>
      <c r="AH12" s="24">
        <v>1777</v>
      </c>
      <c r="AI12" s="24">
        <v>1570</v>
      </c>
      <c r="AJ12" s="24">
        <v>1789</v>
      </c>
      <c r="AK12" s="24">
        <v>2159</v>
      </c>
      <c r="AL12" s="24">
        <v>1844</v>
      </c>
      <c r="AM12" s="24">
        <v>1452</v>
      </c>
      <c r="AN12" s="24">
        <v>2081</v>
      </c>
      <c r="AO12" s="24">
        <v>1788</v>
      </c>
      <c r="AP12" s="24">
        <v>1718</v>
      </c>
      <c r="AQ12" s="86">
        <f t="shared" ref="AQ12:AQ16" si="0">SUM(AE12:AP12)</f>
        <v>21800</v>
      </c>
    </row>
    <row r="13" spans="1:43" ht="14.4" thickBot="1" x14ac:dyDescent="0.3">
      <c r="A13" s="23" t="s">
        <v>29</v>
      </c>
      <c r="B13" s="29" t="s">
        <v>148</v>
      </c>
      <c r="C13" s="151">
        <f>D13/Metas!D7</f>
        <v>1.0442669384847121</v>
      </c>
      <c r="D13" s="145">
        <f t="shared" ref="D13:D16" si="1">(Q13-AD13)/AQ13</f>
        <v>0.94506157932866452</v>
      </c>
      <c r="E13" s="24">
        <f>IFERROR(VLOOKUP($B13,[1]NUM4!$G$3:$T$169,2,FALSE),0)</f>
        <v>1192</v>
      </c>
      <c r="F13" s="24">
        <f>IFERROR(VLOOKUP($B13,[1]NUM4!$G$3:$T$169,3,FALSE),0)</f>
        <v>1250</v>
      </c>
      <c r="G13" s="24">
        <f>IFERROR(VLOOKUP($B13,[1]NUM4!$G$3:$T$169,4,FALSE),0)</f>
        <v>1440</v>
      </c>
      <c r="H13" s="24">
        <f>IFERROR(VLOOKUP($B13,[1]NUM4!$G$3:$T$169,5,FALSE),0)</f>
        <v>1461</v>
      </c>
      <c r="I13" s="24">
        <f>IFERROR(VLOOKUP($B13,[1]NUM4!$G$3:$T$169,6,FALSE),0)</f>
        <v>1523</v>
      </c>
      <c r="J13" s="24">
        <f>IFERROR(VLOOKUP($B13,[1]NUM4!$G$3:$T$169,7,FALSE),0)</f>
        <v>1332</v>
      </c>
      <c r="K13" s="24">
        <f>IFERROR(VLOOKUP($B13,[1]NUM4!$G$3:$T$169,8,FALSE),0)</f>
        <v>1442</v>
      </c>
      <c r="L13" s="24">
        <f>IFERROR(VLOOKUP($B13,[1]NUM4!$G$3:$T$169,9,FALSE),0)</f>
        <v>1240</v>
      </c>
      <c r="M13" s="24">
        <f>IFERROR(VLOOKUP($B13,[1]NUM4!$G$3:$T$169,10,FALSE),0)</f>
        <v>1443</v>
      </c>
      <c r="N13" s="24">
        <f>IFERROR(VLOOKUP($B13,[1]NUM4!$G$3:$T$169,11,FALSE),0)</f>
        <v>1717</v>
      </c>
      <c r="O13" s="24">
        <f>IFERROR(VLOOKUP($B13,[1]NUM4!$G$3:$T$169,12,FALSE),0)</f>
        <v>1287</v>
      </c>
      <c r="P13" s="24">
        <f>IFERROR(VLOOKUP($B13,[1]NUM4!$G$3:$T$169,13,FALSE),0)</f>
        <v>1237</v>
      </c>
      <c r="Q13" s="3">
        <f t="shared" ref="Q13:Q16" si="2">SUM(E13:P13)</f>
        <v>16564</v>
      </c>
      <c r="R13" s="24">
        <f>IFERROR(VLOOKUP($B13,[1]NUM4!$AB$3:$AO$141,2,FALSE),0)</f>
        <v>57</v>
      </c>
      <c r="S13" s="24">
        <f>IFERROR(VLOOKUP($B13,[1]NUM4!$AB$3:$AO$141,3,FALSE),0)</f>
        <v>58</v>
      </c>
      <c r="T13" s="24">
        <f>IFERROR(VLOOKUP($B13,[1]NUM4!$AB$3:$AO$141,4,FALSE),0)</f>
        <v>34</v>
      </c>
      <c r="U13" s="24">
        <f>IFERROR(VLOOKUP($B13,[1]NUM4!$AB$3:$AO$141,5,FALSE),0)</f>
        <v>60</v>
      </c>
      <c r="V13" s="24">
        <f>IFERROR(VLOOKUP($B13,[1]NUM4!$AB$3:$AO$141,6,FALSE),0)</f>
        <v>76</v>
      </c>
      <c r="W13" s="24">
        <f>IFERROR(VLOOKUP($B13,[1]NUM4!$AB$3:$AO$141,7,FALSE),0)</f>
        <v>73</v>
      </c>
      <c r="X13" s="24">
        <f>IFERROR(VLOOKUP($B13,[1]NUM4!$AB$3:$AO$141,8,FALSE),0)</f>
        <v>92</v>
      </c>
      <c r="Y13" s="24">
        <f>IFERROR(VLOOKUP($B13,[1]NUM4!$AB$3:$AO$141,9,FALSE),0)</f>
        <v>60</v>
      </c>
      <c r="Z13" s="24">
        <f>IFERROR(VLOOKUP($B13,[1]NUM4!$AB$3:$AO$141,10,FALSE),0)</f>
        <v>91</v>
      </c>
      <c r="AA13" s="24">
        <f>IFERROR(VLOOKUP($B13,[1]NUM4!$AB$3:$AO$141,11,FALSE),0)</f>
        <v>76</v>
      </c>
      <c r="AB13" s="24">
        <f>IFERROR(VLOOKUP($B13,[1]NUM4!$AB$3:$AO$141,12,FALSE),0)</f>
        <v>140</v>
      </c>
      <c r="AC13" s="24">
        <f>IFERROR(VLOOKUP($B13,[1]NUM4!$AB$3:$AO$141,13,FALSE),0)</f>
        <v>93</v>
      </c>
      <c r="AD13" s="3">
        <f t="shared" ref="AD13:AD16" si="3">SUM(R13:AC13)</f>
        <v>910</v>
      </c>
      <c r="AE13" s="24">
        <f>IFERROR(VLOOKUP($B13,[1]DEN4!$G$3:$T$169,2,FALSE),0)</f>
        <v>1192</v>
      </c>
      <c r="AF13" s="24">
        <f>IFERROR(VLOOKUP($B13,[1]DEN4!$G$3:$T$169,3,FALSE),0)</f>
        <v>1250</v>
      </c>
      <c r="AG13" s="24">
        <f>IFERROR(VLOOKUP($B13,[1]DEN4!$G$3:$T$169,4,FALSE),0)</f>
        <v>1440</v>
      </c>
      <c r="AH13" s="24">
        <f>IFERROR(VLOOKUP($B13,[1]DEN4!$G$3:$T$169,5,FALSE),0)</f>
        <v>1461</v>
      </c>
      <c r="AI13" s="24">
        <f>IFERROR(VLOOKUP($B13,[1]DEN4!$G$3:$T$169,6,FALSE),0)</f>
        <v>1523</v>
      </c>
      <c r="AJ13" s="24">
        <f>IFERROR(VLOOKUP($B13,[1]DEN4!$G$3:$T$169,7,FALSE),0)</f>
        <v>1332</v>
      </c>
      <c r="AK13" s="24">
        <f>IFERROR(VLOOKUP($B13,[1]DEN4!$G$3:$T$169,8,FALSE),0)</f>
        <v>1442</v>
      </c>
      <c r="AL13" s="24">
        <f>IFERROR(VLOOKUP($B13,[1]DEN4!$G$3:$T$169,9,FALSE),0)</f>
        <v>1240</v>
      </c>
      <c r="AM13" s="24">
        <f>IFERROR(VLOOKUP($B13,[1]DEN4!$G$3:$T$169,10,FALSE),0)</f>
        <v>1443</v>
      </c>
      <c r="AN13" s="24">
        <f>IFERROR(VLOOKUP($B13,[1]DEN4!$G$3:$T$169,11,FALSE),0)</f>
        <v>1717</v>
      </c>
      <c r="AO13" s="24">
        <f>IFERROR(VLOOKUP($B13,[1]DEN4!$G$3:$T$169,12,FALSE),0)</f>
        <v>1287</v>
      </c>
      <c r="AP13" s="24">
        <f>IFERROR(VLOOKUP($B13,[1]DEN4!$G$3:$T$169,13,FALSE),0)</f>
        <v>1237</v>
      </c>
      <c r="AQ13" s="3">
        <f t="shared" si="0"/>
        <v>16564</v>
      </c>
    </row>
    <row r="14" spans="1:43" ht="14.4" thickBot="1" x14ac:dyDescent="0.3">
      <c r="A14" s="23" t="s">
        <v>150</v>
      </c>
      <c r="B14" s="29" t="s">
        <v>149</v>
      </c>
      <c r="C14" s="151">
        <f>D14/Metas!D8</f>
        <v>1.0248946146446611</v>
      </c>
      <c r="D14" s="145">
        <f t="shared" si="1"/>
        <v>0.92752962625341839</v>
      </c>
      <c r="E14" s="24">
        <f>IFERROR(VLOOKUP($B14,[1]NUM4!$G$3:$T$169,2,FALSE),0)</f>
        <v>1347</v>
      </c>
      <c r="F14" s="24">
        <f>IFERROR(VLOOKUP($B14,[1]NUM4!$G$3:$T$169,3,FALSE),0)</f>
        <v>1159</v>
      </c>
      <c r="G14" s="24">
        <f>IFERROR(VLOOKUP($B14,[1]NUM4!$G$3:$T$169,4,FALSE),0)</f>
        <v>1487</v>
      </c>
      <c r="H14" s="24">
        <f>IFERROR(VLOOKUP($B14,[1]NUM4!$G$3:$T$169,5,FALSE),0)</f>
        <v>1540</v>
      </c>
      <c r="I14" s="24">
        <f>IFERROR(VLOOKUP($B14,[1]NUM4!$G$3:$T$169,6,FALSE),0)</f>
        <v>1257</v>
      </c>
      <c r="J14" s="24">
        <f>IFERROR(VLOOKUP($B14,[1]NUM4!$G$3:$T$169,7,FALSE),0)</f>
        <v>1305</v>
      </c>
      <c r="K14" s="24">
        <f>IFERROR(VLOOKUP($B14,[1]NUM4!$G$3:$T$169,8,FALSE),0)</f>
        <v>1436</v>
      </c>
      <c r="L14" s="24">
        <f>IFERROR(VLOOKUP($B14,[1]NUM4!$G$3:$T$169,9,FALSE),0)</f>
        <v>1208</v>
      </c>
      <c r="M14" s="24">
        <f>IFERROR(VLOOKUP($B14,[1]NUM4!$G$3:$T$169,10,FALSE),0)</f>
        <v>1072</v>
      </c>
      <c r="N14" s="24">
        <f>IFERROR(VLOOKUP($B14,[1]NUM4!$G$3:$T$169,11,FALSE),0)</f>
        <v>1359</v>
      </c>
      <c r="O14" s="24">
        <f>IFERROR(VLOOKUP($B14,[1]NUM4!$G$3:$T$169,12,FALSE),0)</f>
        <v>1148</v>
      </c>
      <c r="P14" s="24">
        <f>IFERROR(VLOOKUP($B14,[1]NUM4!$G$3:$T$169,13,FALSE),0)</f>
        <v>1040</v>
      </c>
      <c r="Q14" s="3">
        <f t="shared" si="2"/>
        <v>15358</v>
      </c>
      <c r="R14" s="24">
        <f>IFERROR(VLOOKUP($B14,[1]NUM4!$AB$3:$AO$141,2,FALSE),0)</f>
        <v>103</v>
      </c>
      <c r="S14" s="24">
        <f>IFERROR(VLOOKUP($B14,[1]NUM4!$AB$3:$AO$141,3,FALSE),0)</f>
        <v>88</v>
      </c>
      <c r="T14" s="24">
        <f>IFERROR(VLOOKUP($B14,[1]NUM4!$AB$3:$AO$141,4,FALSE),0)</f>
        <v>92</v>
      </c>
      <c r="U14" s="24">
        <f>IFERROR(VLOOKUP($B14,[1]NUM4!$AB$3:$AO$141,5,FALSE),0)</f>
        <v>58</v>
      </c>
      <c r="V14" s="24">
        <f>IFERROR(VLOOKUP($B14,[1]NUM4!$AB$3:$AO$141,6,FALSE),0)</f>
        <v>80</v>
      </c>
      <c r="W14" s="24">
        <f>IFERROR(VLOOKUP($B14,[1]NUM4!$AB$3:$AO$141,7,FALSE),0)</f>
        <v>74</v>
      </c>
      <c r="X14" s="24">
        <f>IFERROR(VLOOKUP($B14,[1]NUM4!$AB$3:$AO$141,8,FALSE),0)</f>
        <v>79</v>
      </c>
      <c r="Y14" s="24">
        <f>IFERROR(VLOOKUP($B14,[1]NUM4!$AB$3:$AO$141,9,FALSE),0)</f>
        <v>117</v>
      </c>
      <c r="Z14" s="24">
        <f>IFERROR(VLOOKUP($B14,[1]NUM4!$AB$3:$AO$141,10,FALSE),0)</f>
        <v>67</v>
      </c>
      <c r="AA14" s="24">
        <f>IFERROR(VLOOKUP($B14,[1]NUM4!$AB$3:$AO$141,11,FALSE),0)</f>
        <v>203</v>
      </c>
      <c r="AB14" s="24">
        <f>IFERROR(VLOOKUP($B14,[1]NUM4!$AB$3:$AO$141,12,FALSE),0)</f>
        <v>83</v>
      </c>
      <c r="AC14" s="24">
        <f>IFERROR(VLOOKUP($B14,[1]NUM4!$AB$3:$AO$141,13,FALSE),0)</f>
        <v>69</v>
      </c>
      <c r="AD14" s="3">
        <f t="shared" si="3"/>
        <v>1113</v>
      </c>
      <c r="AE14" s="24">
        <f>IFERROR(VLOOKUP($B14,[1]DEN4!$G$3:$T$169,2,FALSE),0)</f>
        <v>1347</v>
      </c>
      <c r="AF14" s="24">
        <f>IFERROR(VLOOKUP($B14,[1]DEN4!$G$3:$T$169,3,FALSE),0)</f>
        <v>1159</v>
      </c>
      <c r="AG14" s="24">
        <f>IFERROR(VLOOKUP($B14,[1]DEN4!$G$3:$T$169,4,FALSE),0)</f>
        <v>1487</v>
      </c>
      <c r="AH14" s="24">
        <f>IFERROR(VLOOKUP($B14,[1]DEN4!$G$3:$T$169,5,FALSE),0)</f>
        <v>1540</v>
      </c>
      <c r="AI14" s="24">
        <f>IFERROR(VLOOKUP($B14,[1]DEN4!$G$3:$T$169,6,FALSE),0)</f>
        <v>1257</v>
      </c>
      <c r="AJ14" s="24">
        <f>IFERROR(VLOOKUP($B14,[1]DEN4!$G$3:$T$169,7,FALSE),0)</f>
        <v>1305</v>
      </c>
      <c r="AK14" s="24">
        <f>IFERROR(VLOOKUP($B14,[1]DEN4!$G$3:$T$169,8,FALSE),0)</f>
        <v>1436</v>
      </c>
      <c r="AL14" s="24">
        <f>IFERROR(VLOOKUP($B14,[1]DEN4!$G$3:$T$169,9,FALSE),0)</f>
        <v>1208</v>
      </c>
      <c r="AM14" s="24">
        <f>IFERROR(VLOOKUP($B14,[1]DEN4!$G$3:$T$169,10,FALSE),0)</f>
        <v>1072</v>
      </c>
      <c r="AN14" s="24">
        <f>IFERROR(VLOOKUP($B14,[1]DEN4!$G$3:$T$169,11,FALSE),0)</f>
        <v>1359</v>
      </c>
      <c r="AO14" s="24">
        <f>IFERROR(VLOOKUP($B14,[1]DEN4!$G$3:$T$169,12,FALSE),0)</f>
        <v>1148</v>
      </c>
      <c r="AP14" s="24">
        <f>IFERROR(VLOOKUP($B14,[1]DEN4!$G$3:$T$169,13,FALSE),0)</f>
        <v>1040</v>
      </c>
      <c r="AQ14" s="3">
        <f t="shared" si="0"/>
        <v>15358</v>
      </c>
    </row>
    <row r="15" spans="1:43" ht="14.4" thickBot="1" x14ac:dyDescent="0.3">
      <c r="A15" s="23" t="s">
        <v>26</v>
      </c>
      <c r="B15" s="29" t="s">
        <v>151</v>
      </c>
      <c r="C15" s="151">
        <f>D15/Metas!D9</f>
        <v>1.0039236786664432</v>
      </c>
      <c r="D15" s="145">
        <f t="shared" si="1"/>
        <v>0.90855092919313107</v>
      </c>
      <c r="E15" s="24">
        <f>IFERROR(VLOOKUP($B15,[1]NUM4!$G$3:$T$169,2,FALSE),0)</f>
        <v>1416</v>
      </c>
      <c r="F15" s="24">
        <f>IFERROR(VLOOKUP($B15,[1]NUM4!$G$3:$T$169,3,FALSE),0)</f>
        <v>1675</v>
      </c>
      <c r="G15" s="24">
        <f>IFERROR(VLOOKUP($B15,[1]NUM4!$G$3:$T$169,4,FALSE),0)</f>
        <v>1337</v>
      </c>
      <c r="H15" s="24">
        <f>IFERROR(VLOOKUP($B15,[1]NUM4!$G$3:$T$169,5,FALSE),0)</f>
        <v>1312</v>
      </c>
      <c r="I15" s="24">
        <f>IFERROR(VLOOKUP($B15,[1]NUM4!$G$3:$T$169,6,FALSE),0)</f>
        <v>1490</v>
      </c>
      <c r="J15" s="24">
        <f>IFERROR(VLOOKUP($B15,[1]NUM4!$G$3:$T$169,7,FALSE),0)</f>
        <v>1318</v>
      </c>
      <c r="K15" s="24">
        <f>IFERROR(VLOOKUP($B15,[1]NUM4!$G$3:$T$169,8,FALSE),0)</f>
        <v>1950</v>
      </c>
      <c r="L15" s="24">
        <f>IFERROR(VLOOKUP($B15,[1]NUM4!$G$3:$T$169,9,FALSE),0)</f>
        <v>1524</v>
      </c>
      <c r="M15" s="24">
        <f>IFERROR(VLOOKUP($B15,[1]NUM4!$G$3:$T$169,10,FALSE),0)</f>
        <v>1343</v>
      </c>
      <c r="N15" s="24">
        <f>IFERROR(VLOOKUP($B15,[1]NUM4!$G$3:$T$169,11,FALSE),0)</f>
        <v>1395</v>
      </c>
      <c r="O15" s="24">
        <f>IFERROR(VLOOKUP($B15,[1]NUM4!$G$3:$T$169,12,FALSE),0)</f>
        <v>1347</v>
      </c>
      <c r="P15" s="24">
        <f>IFERROR(VLOOKUP($B15,[1]NUM4!$G$3:$T$169,13,FALSE),0)</f>
        <v>897</v>
      </c>
      <c r="Q15" s="3">
        <f t="shared" si="2"/>
        <v>17004</v>
      </c>
      <c r="R15" s="24">
        <f>IFERROR(VLOOKUP($B15,[1]NUM4!$AB$3:$AO$141,2,FALSE),0)</f>
        <v>116</v>
      </c>
      <c r="S15" s="24">
        <f>IFERROR(VLOOKUP($B15,[1]NUM4!$AB$3:$AO$141,3,FALSE),0)</f>
        <v>70</v>
      </c>
      <c r="T15" s="24">
        <f>IFERROR(VLOOKUP($B15,[1]NUM4!$AB$3:$AO$141,4,FALSE),0)</f>
        <v>79</v>
      </c>
      <c r="U15" s="24">
        <f>IFERROR(VLOOKUP($B15,[1]NUM4!$AB$3:$AO$141,5,FALSE),0)</f>
        <v>77</v>
      </c>
      <c r="V15" s="24">
        <f>IFERROR(VLOOKUP($B15,[1]NUM4!$AB$3:$AO$141,6,FALSE),0)</f>
        <v>122</v>
      </c>
      <c r="W15" s="24">
        <f>IFERROR(VLOOKUP($B15,[1]NUM4!$AB$3:$AO$141,7,FALSE),0)</f>
        <v>117</v>
      </c>
      <c r="X15" s="24">
        <f>IFERROR(VLOOKUP($B15,[1]NUM4!$AB$3:$AO$141,8,FALSE),0)</f>
        <v>213</v>
      </c>
      <c r="Y15" s="24">
        <f>IFERROR(VLOOKUP($B15,[1]NUM4!$AB$3:$AO$141,9,FALSE),0)</f>
        <v>201</v>
      </c>
      <c r="Z15" s="24">
        <f>IFERROR(VLOOKUP($B15,[1]NUM4!$AB$3:$AO$141,10,FALSE),0)</f>
        <v>156</v>
      </c>
      <c r="AA15" s="24">
        <f>IFERROR(VLOOKUP($B15,[1]NUM4!$AB$3:$AO$141,11,FALSE),0)</f>
        <v>150</v>
      </c>
      <c r="AB15" s="24">
        <f>IFERROR(VLOOKUP($B15,[1]NUM4!$AB$3:$AO$141,12,FALSE),0)</f>
        <v>141</v>
      </c>
      <c r="AC15" s="24">
        <f>IFERROR(VLOOKUP($B15,[1]NUM4!$AB$3:$AO$141,13,FALSE),0)</f>
        <v>113</v>
      </c>
      <c r="AD15" s="3">
        <f t="shared" si="3"/>
        <v>1555</v>
      </c>
      <c r="AE15" s="24">
        <f>IFERROR(VLOOKUP($B15,[1]DEN4!$G$3:$T$169,2,FALSE),0)</f>
        <v>1416</v>
      </c>
      <c r="AF15" s="24">
        <f>IFERROR(VLOOKUP($B15,[1]DEN4!$G$3:$T$169,3,FALSE),0)</f>
        <v>1675</v>
      </c>
      <c r="AG15" s="24">
        <f>IFERROR(VLOOKUP($B15,[1]DEN4!$G$3:$T$169,4,FALSE),0)</f>
        <v>1337</v>
      </c>
      <c r="AH15" s="24">
        <f>IFERROR(VLOOKUP($B15,[1]DEN4!$G$3:$T$169,5,FALSE),0)</f>
        <v>1312</v>
      </c>
      <c r="AI15" s="24">
        <f>IFERROR(VLOOKUP($B15,[1]DEN4!$G$3:$T$169,6,FALSE),0)</f>
        <v>1490</v>
      </c>
      <c r="AJ15" s="24">
        <f>IFERROR(VLOOKUP($B15,[1]DEN4!$G$3:$T$169,7,FALSE),0)</f>
        <v>1318</v>
      </c>
      <c r="AK15" s="24">
        <f>IFERROR(VLOOKUP($B15,[1]DEN4!$G$3:$T$169,8,FALSE),0)</f>
        <v>1950</v>
      </c>
      <c r="AL15" s="24">
        <f>IFERROR(VLOOKUP($B15,[1]DEN4!$G$3:$T$169,9,FALSE),0)</f>
        <v>1524</v>
      </c>
      <c r="AM15" s="24">
        <f>IFERROR(VLOOKUP($B15,[1]DEN4!$G$3:$T$169,10,FALSE),0)</f>
        <v>1343</v>
      </c>
      <c r="AN15" s="24">
        <f>IFERROR(VLOOKUP($B15,[1]DEN4!$G$3:$T$169,11,FALSE),0)</f>
        <v>1395</v>
      </c>
      <c r="AO15" s="24">
        <f>IFERROR(VLOOKUP($B15,[1]DEN4!$G$3:$T$169,12,FALSE),0)</f>
        <v>1347</v>
      </c>
      <c r="AP15" s="24">
        <f>IFERROR(VLOOKUP($B15,[1]DEN4!$G$3:$T$169,13,FALSE),0)</f>
        <v>897</v>
      </c>
      <c r="AQ15" s="3">
        <f t="shared" si="0"/>
        <v>17004</v>
      </c>
    </row>
    <row r="16" spans="1:43" ht="14.4" thickBot="1" x14ac:dyDescent="0.3">
      <c r="A16" s="23" t="s">
        <v>27</v>
      </c>
      <c r="B16" s="29" t="s">
        <v>152</v>
      </c>
      <c r="C16" s="151">
        <f>D16/Metas!D10</f>
        <v>1.0108804569393848</v>
      </c>
      <c r="D16" s="145">
        <f t="shared" si="1"/>
        <v>0.91484681353014319</v>
      </c>
      <c r="E16" s="24">
        <f>IFERROR(VLOOKUP($B16,[1]NUM4!$G$3:$T$169,2,FALSE),0)</f>
        <v>2612</v>
      </c>
      <c r="F16" s="24">
        <f>IFERROR(VLOOKUP($B16,[1]NUM4!$G$3:$T$169,3,FALSE),0)</f>
        <v>2346</v>
      </c>
      <c r="G16" s="24">
        <f>IFERROR(VLOOKUP($B16,[1]NUM4!$G$3:$T$169,4,FALSE),0)</f>
        <v>2151</v>
      </c>
      <c r="H16" s="24">
        <f>IFERROR(VLOOKUP($B16,[1]NUM4!$G$3:$T$169,5,FALSE),0)</f>
        <v>2519</v>
      </c>
      <c r="I16" s="24">
        <f>IFERROR(VLOOKUP($B16,[1]NUM4!$G$3:$T$169,6,FALSE),0)</f>
        <v>4773</v>
      </c>
      <c r="J16" s="24">
        <f>IFERROR(VLOOKUP($B16,[1]NUM4!$G$3:$T$169,7,FALSE),0)</f>
        <v>2552</v>
      </c>
      <c r="K16" s="24">
        <f>IFERROR(VLOOKUP($B16,[1]NUM4!$G$3:$T$169,8,FALSE),0)</f>
        <v>3033</v>
      </c>
      <c r="L16" s="24">
        <f>IFERROR(VLOOKUP($B16,[1]NUM4!$G$3:$T$169,9,FALSE),0)</f>
        <v>1753</v>
      </c>
      <c r="M16" s="24">
        <f>IFERROR(VLOOKUP($B16,[1]NUM4!$G$3:$T$169,10,FALSE),0)</f>
        <v>2411</v>
      </c>
      <c r="N16" s="24">
        <f>IFERROR(VLOOKUP($B16,[1]NUM4!$G$3:$T$169,11,FALSE),0)</f>
        <v>2827</v>
      </c>
      <c r="O16" s="24">
        <f>IFERROR(VLOOKUP($B16,[1]NUM4!$G$3:$T$169,12,FALSE),0)</f>
        <v>2135</v>
      </c>
      <c r="P16" s="24">
        <f>IFERROR(VLOOKUP($B16,[1]NUM4!$G$3:$T$169,13,FALSE),0)</f>
        <v>2255</v>
      </c>
      <c r="Q16" s="3">
        <f t="shared" si="2"/>
        <v>31367</v>
      </c>
      <c r="R16" s="24">
        <f>IFERROR(VLOOKUP($B16,[1]NUM4!$AB$3:$AO$141,2,FALSE),0)</f>
        <v>117</v>
      </c>
      <c r="S16" s="24">
        <f>IFERROR(VLOOKUP($B16,[1]NUM4!$AB$3:$AO$141,3,FALSE),0)</f>
        <v>234</v>
      </c>
      <c r="T16" s="24">
        <f>IFERROR(VLOOKUP($B16,[1]NUM4!$AB$3:$AO$141,4,FALSE),0)</f>
        <v>148</v>
      </c>
      <c r="U16" s="24">
        <f>IFERROR(VLOOKUP($B16,[1]NUM4!$AB$3:$AO$141,5,FALSE),0)</f>
        <v>223</v>
      </c>
      <c r="V16" s="24">
        <f>IFERROR(VLOOKUP($B16,[1]NUM4!$AB$3:$AO$141,6,FALSE),0)</f>
        <v>206</v>
      </c>
      <c r="W16" s="24">
        <f>IFERROR(VLOOKUP($B16,[1]NUM4!$AB$3:$AO$141,7,FALSE),0)</f>
        <v>299</v>
      </c>
      <c r="X16" s="24">
        <f>IFERROR(VLOOKUP($B16,[1]NUM4!$AB$3:$AO$141,8,FALSE),0)</f>
        <v>272</v>
      </c>
      <c r="Y16" s="24">
        <f>IFERROR(VLOOKUP($B16,[1]NUM4!$AB$3:$AO$141,9,FALSE),0)</f>
        <v>242</v>
      </c>
      <c r="Z16" s="24">
        <f>IFERROR(VLOOKUP($B16,[1]NUM4!$AB$3:$AO$141,10,FALSE),0)</f>
        <v>242</v>
      </c>
      <c r="AA16" s="24">
        <f>IFERROR(VLOOKUP($B16,[1]NUM4!$AB$3:$AO$141,11,FALSE),0)</f>
        <v>273</v>
      </c>
      <c r="AB16" s="24">
        <f>IFERROR(VLOOKUP($B16,[1]NUM4!$AB$3:$AO$141,12,FALSE),0)</f>
        <v>172</v>
      </c>
      <c r="AC16" s="24">
        <f>IFERROR(VLOOKUP($B16,[1]NUM4!$AB$3:$AO$141,13,FALSE),0)</f>
        <v>243</v>
      </c>
      <c r="AD16" s="3">
        <f t="shared" si="3"/>
        <v>2671</v>
      </c>
      <c r="AE16" s="24">
        <f>IFERROR(VLOOKUP($B16,[1]DEN4!$G$3:$T$169,2,FALSE),0)</f>
        <v>2612</v>
      </c>
      <c r="AF16" s="24">
        <f>IFERROR(VLOOKUP($B16,[1]DEN4!$G$3:$T$169,3,FALSE),0)</f>
        <v>2346</v>
      </c>
      <c r="AG16" s="24">
        <f>IFERROR(VLOOKUP($B16,[1]DEN4!$G$3:$T$169,4,FALSE),0)</f>
        <v>2151</v>
      </c>
      <c r="AH16" s="24">
        <f>IFERROR(VLOOKUP($B16,[1]DEN4!$G$3:$T$169,5,FALSE),0)</f>
        <v>2519</v>
      </c>
      <c r="AI16" s="24">
        <f>IFERROR(VLOOKUP($B16,[1]DEN4!$G$3:$T$169,6,FALSE),0)</f>
        <v>4773</v>
      </c>
      <c r="AJ16" s="24">
        <f>IFERROR(VLOOKUP($B16,[1]DEN4!$G$3:$T$169,7,FALSE),0)</f>
        <v>2552</v>
      </c>
      <c r="AK16" s="24">
        <f>IFERROR(VLOOKUP($B16,[1]DEN4!$G$3:$T$169,8,FALSE),0)</f>
        <v>3033</v>
      </c>
      <c r="AL16" s="24">
        <f>IFERROR(VLOOKUP($B16,[1]DEN4!$G$3:$T$169,9,FALSE),0)</f>
        <v>1753</v>
      </c>
      <c r="AM16" s="24">
        <f>IFERROR(VLOOKUP($B16,[1]DEN4!$G$3:$T$169,10,FALSE),0)</f>
        <v>2411</v>
      </c>
      <c r="AN16" s="24">
        <f>IFERROR(VLOOKUP($B16,[1]DEN4!$G$3:$T$169,11,FALSE),0)</f>
        <v>2827</v>
      </c>
      <c r="AO16" s="24">
        <f>IFERROR(VLOOKUP($B16,[1]DEN4!$G$3:$T$169,12,FALSE),0)</f>
        <v>2135</v>
      </c>
      <c r="AP16" s="24">
        <f>IFERROR(VLOOKUP($B16,[1]DEN4!$G$3:$T$169,13,FALSE),0)</f>
        <v>2255</v>
      </c>
      <c r="AQ16" s="3">
        <f t="shared" si="0"/>
        <v>31367</v>
      </c>
    </row>
    <row r="22" spans="27:27" x14ac:dyDescent="0.25">
      <c r="AA22" s="24"/>
    </row>
  </sheetData>
  <sheetProtection selectLockedCells="1" selectUnlockedCells="1"/>
  <mergeCells count="10">
    <mergeCell ref="A1:A10"/>
    <mergeCell ref="B1:B10"/>
    <mergeCell ref="C1:C11"/>
    <mergeCell ref="D1:D10"/>
    <mergeCell ref="E1:AQ1"/>
    <mergeCell ref="E2:AD9"/>
    <mergeCell ref="AE2:AQ9"/>
    <mergeCell ref="AE10:AQ10"/>
    <mergeCell ref="E10:Q10"/>
    <mergeCell ref="R10:AD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52.5546875" style="23" customWidth="1"/>
    <col min="3" max="3" width="16.6640625" style="47" customWidth="1"/>
    <col min="4" max="4" width="13.88671875" style="19" bestFit="1" customWidth="1"/>
    <col min="5" max="5" width="10.88671875" style="22" bestFit="1" customWidth="1"/>
    <col min="6" max="6" width="11" style="22" customWidth="1"/>
    <col min="7" max="16" width="10.88671875" style="22" bestFit="1" customWidth="1"/>
    <col min="17" max="17" width="11.6640625" style="22" bestFit="1" customWidth="1"/>
    <col min="18" max="18" width="14.109375" style="19" customWidth="1"/>
    <col min="19" max="19" width="15.6640625" style="19" customWidth="1"/>
    <col min="20" max="16384" width="11.44140625" style="20"/>
  </cols>
  <sheetData>
    <row r="1" spans="1:19" s="111" customFormat="1" ht="73.5" customHeight="1" thickBot="1" x14ac:dyDescent="0.3">
      <c r="A1" s="167" t="s">
        <v>0</v>
      </c>
      <c r="B1" s="170" t="s">
        <v>1</v>
      </c>
      <c r="C1" s="207" t="s">
        <v>34</v>
      </c>
      <c r="D1" s="174" t="s">
        <v>32</v>
      </c>
      <c r="E1" s="177" t="s">
        <v>91</v>
      </c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19" s="111" customFormat="1" ht="15" customHeight="1" thickTop="1" x14ac:dyDescent="0.25">
      <c r="A2" s="168"/>
      <c r="B2" s="171"/>
      <c r="C2" s="208"/>
      <c r="D2" s="175"/>
      <c r="E2" s="180" t="s">
        <v>2</v>
      </c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4" t="s">
        <v>3</v>
      </c>
      <c r="S2" s="185"/>
    </row>
    <row r="3" spans="1:19" s="111" customFormat="1" ht="15" customHeight="1" x14ac:dyDescent="0.25">
      <c r="A3" s="168"/>
      <c r="B3" s="171"/>
      <c r="C3" s="208"/>
      <c r="D3" s="175"/>
      <c r="E3" s="180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4"/>
      <c r="S3" s="185"/>
    </row>
    <row r="4" spans="1:19" s="111" customFormat="1" ht="15" customHeight="1" x14ac:dyDescent="0.25">
      <c r="A4" s="168"/>
      <c r="B4" s="171"/>
      <c r="C4" s="208"/>
      <c r="D4" s="175"/>
      <c r="E4" s="180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4"/>
      <c r="S4" s="185"/>
    </row>
    <row r="5" spans="1:19" s="111" customFormat="1" ht="15" customHeight="1" x14ac:dyDescent="0.25">
      <c r="A5" s="168"/>
      <c r="B5" s="171"/>
      <c r="C5" s="208"/>
      <c r="D5" s="175"/>
      <c r="E5" s="180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4"/>
      <c r="S5" s="185"/>
    </row>
    <row r="6" spans="1:19" s="111" customFormat="1" ht="15" customHeight="1" x14ac:dyDescent="0.25">
      <c r="A6" s="168"/>
      <c r="B6" s="171"/>
      <c r="C6" s="208"/>
      <c r="D6" s="175"/>
      <c r="E6" s="180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4"/>
      <c r="S6" s="185"/>
    </row>
    <row r="7" spans="1:19" s="111" customFormat="1" ht="15" customHeight="1" x14ac:dyDescent="0.25">
      <c r="A7" s="168"/>
      <c r="B7" s="171"/>
      <c r="C7" s="208"/>
      <c r="D7" s="175"/>
      <c r="E7" s="180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4"/>
      <c r="S7" s="185"/>
    </row>
    <row r="8" spans="1:19" s="111" customFormat="1" ht="15" customHeight="1" x14ac:dyDescent="0.25">
      <c r="A8" s="168"/>
      <c r="B8" s="171"/>
      <c r="C8" s="208"/>
      <c r="D8" s="175"/>
      <c r="E8" s="180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4"/>
      <c r="S8" s="185"/>
    </row>
    <row r="9" spans="1:19" s="111" customFormat="1" ht="15.75" customHeight="1" thickBot="1" x14ac:dyDescent="0.3">
      <c r="A9" s="168"/>
      <c r="B9" s="171"/>
      <c r="C9" s="208"/>
      <c r="D9" s="175"/>
      <c r="E9" s="182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6"/>
      <c r="S9" s="187"/>
    </row>
    <row r="10" spans="1:19" s="111" customFormat="1" ht="57.75" customHeight="1" thickTop="1" thickBot="1" x14ac:dyDescent="0.3">
      <c r="A10" s="169"/>
      <c r="B10" s="172"/>
      <c r="C10" s="208"/>
      <c r="D10" s="176"/>
      <c r="E10" s="188" t="s">
        <v>23</v>
      </c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9" t="s">
        <v>77</v>
      </c>
      <c r="S10" s="190"/>
    </row>
    <row r="11" spans="1:19" s="111" customFormat="1" ht="14.4" thickBot="1" x14ac:dyDescent="0.3">
      <c r="A11" s="71"/>
      <c r="B11" s="72"/>
      <c r="C11" s="209"/>
      <c r="D11" s="73" t="s">
        <v>33</v>
      </c>
      <c r="E11" s="74" t="s">
        <v>4</v>
      </c>
      <c r="F11" s="74" t="s">
        <v>5</v>
      </c>
      <c r="G11" s="74" t="s">
        <v>6</v>
      </c>
      <c r="H11" s="74" t="s">
        <v>7</v>
      </c>
      <c r="I11" s="74" t="s">
        <v>8</v>
      </c>
      <c r="J11" s="74" t="s">
        <v>9</v>
      </c>
      <c r="K11" s="74" t="s">
        <v>10</v>
      </c>
      <c r="L11" s="74" t="s">
        <v>11</v>
      </c>
      <c r="M11" s="74" t="s">
        <v>12</v>
      </c>
      <c r="N11" s="74" t="s">
        <v>13</v>
      </c>
      <c r="O11" s="74" t="s">
        <v>14</v>
      </c>
      <c r="P11" s="74" t="s">
        <v>15</v>
      </c>
      <c r="Q11" s="100" t="s">
        <v>16</v>
      </c>
      <c r="R11" s="205"/>
      <c r="S11" s="206"/>
    </row>
    <row r="12" spans="1:19" ht="14.4" thickBot="1" x14ac:dyDescent="0.3">
      <c r="A12" s="23" t="s">
        <v>28</v>
      </c>
      <c r="B12" s="29" t="s">
        <v>147</v>
      </c>
      <c r="C12" s="151">
        <f>D12/Metas!E6</f>
        <v>1.4282196503324303</v>
      </c>
      <c r="D12" s="144">
        <f>Q12/R12</f>
        <v>0.31420832307313468</v>
      </c>
      <c r="E12" s="24">
        <v>19</v>
      </c>
      <c r="F12" s="24">
        <v>29</v>
      </c>
      <c r="G12" s="24">
        <v>31</v>
      </c>
      <c r="H12" s="24">
        <v>79</v>
      </c>
      <c r="I12" s="24">
        <v>51</v>
      </c>
      <c r="J12" s="24">
        <v>175</v>
      </c>
      <c r="K12" s="24">
        <v>114</v>
      </c>
      <c r="L12" s="24">
        <v>168</v>
      </c>
      <c r="M12" s="24">
        <v>154</v>
      </c>
      <c r="N12" s="24">
        <v>90</v>
      </c>
      <c r="O12" s="24">
        <v>216</v>
      </c>
      <c r="P12" s="24">
        <v>150</v>
      </c>
      <c r="Q12" s="86">
        <f>SUM(E12:P12)</f>
        <v>1276</v>
      </c>
      <c r="R12" s="193">
        <v>4061</v>
      </c>
      <c r="S12" s="193"/>
    </row>
    <row r="13" spans="1:19" ht="14.4" thickBot="1" x14ac:dyDescent="0.3">
      <c r="A13" s="23" t="s">
        <v>29</v>
      </c>
      <c r="B13" s="29" t="s">
        <v>148</v>
      </c>
      <c r="C13" s="151">
        <f>D13/Metas!E7</f>
        <v>1.1300667568393037</v>
      </c>
      <c r="D13" s="144">
        <f t="shared" ref="D13:D16" si="0">Q13/R13</f>
        <v>0.46332737030411447</v>
      </c>
      <c r="E13" s="24">
        <f>IFERROR(VLOOKUP($B13,[1]NUM5!$G$3:$T$161,2,FALSE),0)</f>
        <v>22</v>
      </c>
      <c r="F13" s="24">
        <f>IFERROR(VLOOKUP($B13,[1]NUM5!$G$3:$T$161,3,FALSE),0)</f>
        <v>46</v>
      </c>
      <c r="G13" s="24">
        <f>IFERROR(VLOOKUP($B13,[1]NUM5!$G$3:$T$161,4,FALSE),0)</f>
        <v>81</v>
      </c>
      <c r="H13" s="24">
        <f>IFERROR(VLOOKUP($B13,[1]NUM5!$G$3:$T$161,5,FALSE),0)</f>
        <v>56</v>
      </c>
      <c r="I13" s="24">
        <f>IFERROR(VLOOKUP($B13,[1]NUM5!$G$3:$T$161,6,FALSE),0)</f>
        <v>63</v>
      </c>
      <c r="J13" s="24">
        <f>IFERROR(VLOOKUP($B13,[1]NUM5!$G$3:$T$161,7,FALSE),0)</f>
        <v>56</v>
      </c>
      <c r="K13" s="24">
        <f>IFERROR(VLOOKUP($B13,[1]NUM5!$G$3:$T$161,8,FALSE),0)</f>
        <v>51</v>
      </c>
      <c r="L13" s="24">
        <f>IFERROR(VLOOKUP($B13,[1]NUM5!$G$3:$T$161,9,FALSE),0)</f>
        <v>58</v>
      </c>
      <c r="M13" s="24">
        <f>IFERROR(VLOOKUP($B13,[1]NUM5!$G$3:$T$161,10,FALSE),0)</f>
        <v>54</v>
      </c>
      <c r="N13" s="24">
        <f>IFERROR(VLOOKUP($B13,[1]NUM5!$G$3:$T$161,11,FALSE),0)</f>
        <v>107</v>
      </c>
      <c r="O13" s="24">
        <f>IFERROR(VLOOKUP($B13,[1]NUM5!$G$3:$T$161,12,FALSE),0)</f>
        <v>107</v>
      </c>
      <c r="P13" s="24">
        <f>IFERROR(VLOOKUP($B13,[1]NUM5!$G$3:$T$161,13,FALSE),0)</f>
        <v>76</v>
      </c>
      <c r="Q13" s="3">
        <f t="shared" ref="Q13:Q16" si="1">SUM(E13:P13)</f>
        <v>777</v>
      </c>
      <c r="R13" s="193">
        <v>1677</v>
      </c>
      <c r="S13" s="193"/>
    </row>
    <row r="14" spans="1:19" ht="14.4" thickBot="1" x14ac:dyDescent="0.3">
      <c r="A14" s="23" t="s">
        <v>150</v>
      </c>
      <c r="B14" s="29" t="s">
        <v>149</v>
      </c>
      <c r="C14" s="151">
        <f>D14/Metas!E8</f>
        <v>1.2331882142579491</v>
      </c>
      <c r="D14" s="144">
        <f t="shared" si="0"/>
        <v>0.4686115214180207</v>
      </c>
      <c r="E14" s="24">
        <f>IFERROR(VLOOKUP($B14,[1]NUM5!$G$3:$T$161,2,FALSE),0)</f>
        <v>54</v>
      </c>
      <c r="F14" s="24">
        <f>IFERROR(VLOOKUP($B14,[1]NUM5!$G$3:$T$161,3,FALSE),0)</f>
        <v>46</v>
      </c>
      <c r="G14" s="24">
        <f>IFERROR(VLOOKUP($B14,[1]NUM5!$G$3:$T$161,4,FALSE),0)</f>
        <v>66</v>
      </c>
      <c r="H14" s="24">
        <f>IFERROR(VLOOKUP($B14,[1]NUM5!$G$3:$T$161,5,FALSE),0)</f>
        <v>82</v>
      </c>
      <c r="I14" s="24">
        <f>IFERROR(VLOOKUP($B14,[1]NUM5!$G$3:$T$161,6,FALSE),0)</f>
        <v>91</v>
      </c>
      <c r="J14" s="24">
        <f>IFERROR(VLOOKUP($B14,[1]NUM5!$G$3:$T$161,7,FALSE),0)</f>
        <v>99</v>
      </c>
      <c r="K14" s="24">
        <f>IFERROR(VLOOKUP($B14,[1]NUM5!$G$3:$T$161,8,FALSE),0)</f>
        <v>142</v>
      </c>
      <c r="L14" s="24">
        <f>IFERROR(VLOOKUP($B14,[1]NUM5!$G$3:$T$161,9,FALSE),0)</f>
        <v>136</v>
      </c>
      <c r="M14" s="24">
        <f>IFERROR(VLOOKUP($B14,[1]NUM5!$G$3:$T$161,10,FALSE),0)</f>
        <v>123</v>
      </c>
      <c r="N14" s="24">
        <f>IFERROR(VLOOKUP($B14,[1]NUM5!$G$3:$T$161,11,FALSE),0)</f>
        <v>109</v>
      </c>
      <c r="O14" s="24">
        <f>IFERROR(VLOOKUP($B14,[1]NUM5!$G$3:$T$161,12,FALSE),0)</f>
        <v>164</v>
      </c>
      <c r="P14" s="24">
        <f>IFERROR(VLOOKUP($B14,[1]NUM5!$G$3:$T$161,13,FALSE),0)</f>
        <v>157</v>
      </c>
      <c r="Q14" s="3">
        <f t="shared" si="1"/>
        <v>1269</v>
      </c>
      <c r="R14" s="193">
        <v>2708</v>
      </c>
      <c r="S14" s="193"/>
    </row>
    <row r="15" spans="1:19" ht="14.4" thickBot="1" x14ac:dyDescent="0.3">
      <c r="A15" s="23" t="s">
        <v>26</v>
      </c>
      <c r="B15" s="29" t="s">
        <v>151</v>
      </c>
      <c r="C15" s="151">
        <f>D15/Metas!E9</f>
        <v>1.369730208852695</v>
      </c>
      <c r="D15" s="144">
        <f t="shared" si="0"/>
        <v>0.30134064594759291</v>
      </c>
      <c r="E15" s="24">
        <f>IFERROR(VLOOKUP($B15,[1]NUM5!$G$3:$T$161,2,FALSE),0)</f>
        <v>106</v>
      </c>
      <c r="F15" s="24">
        <f>IFERROR(VLOOKUP($B15,[1]NUM5!$G$3:$T$161,3,FALSE),0)</f>
        <v>43</v>
      </c>
      <c r="G15" s="24">
        <f>IFERROR(VLOOKUP($B15,[1]NUM5!$G$3:$T$161,4,FALSE),0)</f>
        <v>26</v>
      </c>
      <c r="H15" s="24">
        <f>IFERROR(VLOOKUP($B15,[1]NUM5!$G$3:$T$161,5,FALSE),0)</f>
        <v>23</v>
      </c>
      <c r="I15" s="24">
        <f>IFERROR(VLOOKUP($B15,[1]NUM5!$G$3:$T$161,6,FALSE),0)</f>
        <v>33</v>
      </c>
      <c r="J15" s="24">
        <f>IFERROR(VLOOKUP($B15,[1]NUM5!$G$3:$T$161,7,FALSE),0)</f>
        <v>88</v>
      </c>
      <c r="K15" s="24">
        <f>IFERROR(VLOOKUP($B15,[1]NUM5!$G$3:$T$161,8,FALSE),0)</f>
        <v>77</v>
      </c>
      <c r="L15" s="24">
        <f>IFERROR(VLOOKUP($B15,[1]NUM5!$G$3:$T$161,9,FALSE),0)</f>
        <v>98</v>
      </c>
      <c r="M15" s="24">
        <f>IFERROR(VLOOKUP($B15,[1]NUM5!$G$3:$T$161,10,FALSE),0)</f>
        <v>74</v>
      </c>
      <c r="N15" s="24">
        <f>IFERROR(VLOOKUP($B15,[1]NUM5!$G$3:$T$161,11,FALSE),0)</f>
        <v>89</v>
      </c>
      <c r="O15" s="24">
        <f>IFERROR(VLOOKUP($B15,[1]NUM5!$G$3:$T$161,12,FALSE),0)</f>
        <v>106</v>
      </c>
      <c r="P15" s="24">
        <f>IFERROR(VLOOKUP($B15,[1]NUM5!$G$3:$T$161,13,FALSE),0)</f>
        <v>226</v>
      </c>
      <c r="Q15" s="3">
        <f t="shared" si="1"/>
        <v>989</v>
      </c>
      <c r="R15" s="193">
        <v>3282</v>
      </c>
      <c r="S15" s="193"/>
    </row>
    <row r="16" spans="1:19" ht="14.4" thickBot="1" x14ac:dyDescent="0.3">
      <c r="A16" s="23" t="s">
        <v>27</v>
      </c>
      <c r="B16" s="29" t="s">
        <v>152</v>
      </c>
      <c r="C16" s="151">
        <f>D16/Metas!E10</f>
        <v>1.1103202846975089</v>
      </c>
      <c r="D16" s="144">
        <f t="shared" si="0"/>
        <v>0.27758007117437722</v>
      </c>
      <c r="E16" s="24">
        <f>IFERROR(VLOOKUP($B16,[1]NUM5!$G$3:$T$161,2,FALSE),0)</f>
        <v>72</v>
      </c>
      <c r="F16" s="24">
        <f>IFERROR(VLOOKUP($B16,[1]NUM5!$G$3:$T$161,3,FALSE),0)</f>
        <v>41</v>
      </c>
      <c r="G16" s="24">
        <f>IFERROR(VLOOKUP($B16,[1]NUM5!$G$3:$T$161,4,FALSE),0)</f>
        <v>62</v>
      </c>
      <c r="H16" s="24">
        <f>IFERROR(VLOOKUP($B16,[1]NUM5!$G$3:$T$161,5,FALSE),0)</f>
        <v>101</v>
      </c>
      <c r="I16" s="24">
        <f>IFERROR(VLOOKUP($B16,[1]NUM5!$G$3:$T$161,6,FALSE),0)</f>
        <v>92</v>
      </c>
      <c r="J16" s="24">
        <f>IFERROR(VLOOKUP($B16,[1]NUM5!$G$3:$T$161,7,FALSE),0)</f>
        <v>122</v>
      </c>
      <c r="K16" s="24">
        <f>IFERROR(VLOOKUP($B16,[1]NUM5!$G$3:$T$161,8,FALSE),0)</f>
        <v>106</v>
      </c>
      <c r="L16" s="24">
        <f>IFERROR(VLOOKUP($B16,[1]NUM5!$G$3:$T$161,9,FALSE),0)</f>
        <v>96</v>
      </c>
      <c r="M16" s="24">
        <f>IFERROR(VLOOKUP($B16,[1]NUM5!$G$3:$T$161,10,FALSE),0)</f>
        <v>71</v>
      </c>
      <c r="N16" s="24">
        <f>IFERROR(VLOOKUP($B16,[1]NUM5!$G$3:$T$161,11,FALSE),0)</f>
        <v>83</v>
      </c>
      <c r="O16" s="24">
        <f>IFERROR(VLOOKUP($B16,[1]NUM5!$G$3:$T$161,12,FALSE),0)</f>
        <v>81</v>
      </c>
      <c r="P16" s="24">
        <f>IFERROR(VLOOKUP($B16,[1]NUM5!$G$3:$T$161,13,FALSE),0)</f>
        <v>87</v>
      </c>
      <c r="Q16" s="3">
        <f t="shared" si="1"/>
        <v>1014</v>
      </c>
      <c r="R16" s="193">
        <v>3653</v>
      </c>
      <c r="S16" s="193"/>
    </row>
  </sheetData>
  <sheetProtection selectLockedCells="1" selectUnlockedCells="1"/>
  <mergeCells count="14">
    <mergeCell ref="R12:S12"/>
    <mergeCell ref="R13:S13"/>
    <mergeCell ref="R14:S14"/>
    <mergeCell ref="R15:S15"/>
    <mergeCell ref="R16:S16"/>
    <mergeCell ref="A1:A10"/>
    <mergeCell ref="B1:B10"/>
    <mergeCell ref="E1:S1"/>
    <mergeCell ref="E2:Q9"/>
    <mergeCell ref="R2:S9"/>
    <mergeCell ref="E10:Q10"/>
    <mergeCell ref="R10:S11"/>
    <mergeCell ref="D1:D10"/>
    <mergeCell ref="C1:C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19" bestFit="1" customWidth="1"/>
    <col min="2" max="2" width="48.109375" style="23" customWidth="1"/>
    <col min="3" max="3" width="17.109375" style="20" customWidth="1"/>
    <col min="4" max="4" width="12.5546875" style="19" bestFit="1" customWidth="1"/>
    <col min="5" max="5" width="8.6640625" style="19" bestFit="1" customWidth="1"/>
    <col min="6" max="6" width="11.44140625" style="19" customWidth="1"/>
    <col min="7" max="9" width="8.6640625" style="19" bestFit="1" customWidth="1"/>
    <col min="10" max="10" width="8.44140625" style="19" customWidth="1"/>
    <col min="11" max="11" width="8.6640625" style="19" bestFit="1" customWidth="1"/>
    <col min="12" max="12" width="9.5546875" style="19" customWidth="1"/>
    <col min="13" max="13" width="9.44140625" style="19" customWidth="1"/>
    <col min="14" max="14" width="9.88671875" style="19" bestFit="1" customWidth="1"/>
    <col min="15" max="15" width="10.33203125" style="19" bestFit="1" customWidth="1"/>
    <col min="16" max="16" width="8.88671875" style="19" customWidth="1"/>
    <col min="17" max="17" width="10" style="19" bestFit="1" customWidth="1"/>
    <col min="18" max="18" width="27" style="19" customWidth="1"/>
    <col min="19" max="20" width="12.44140625" style="22" bestFit="1" customWidth="1"/>
    <col min="21" max="21" width="12.88671875" style="22" bestFit="1" customWidth="1"/>
    <col min="22" max="22" width="11.44140625" style="19" customWidth="1"/>
    <col min="23" max="23" width="12.88671875" style="22" bestFit="1" customWidth="1"/>
    <col min="24" max="24" width="14.109375" style="19" customWidth="1"/>
    <col min="25" max="25" width="8" style="19" customWidth="1"/>
    <col min="26" max="26" width="11" style="19" bestFit="1" customWidth="1"/>
    <col min="27" max="27" width="8.6640625" style="19" customWidth="1"/>
    <col min="28" max="28" width="7.33203125" style="19" customWidth="1"/>
    <col min="29" max="29" width="7.44140625" style="19" bestFit="1" customWidth="1"/>
    <col min="30" max="30" width="7.5546875" style="19" customWidth="1"/>
    <col min="31" max="31" width="7.109375" style="19" bestFit="1" customWidth="1"/>
    <col min="32" max="32" width="9.44140625" style="19" customWidth="1"/>
    <col min="33" max="33" width="9.5546875" style="19" customWidth="1"/>
    <col min="34" max="34" width="9.88671875" style="19" bestFit="1" customWidth="1"/>
    <col min="35" max="35" width="9.88671875" style="19" customWidth="1"/>
    <col min="36" max="36" width="9.109375" style="19" bestFit="1" customWidth="1"/>
    <col min="37" max="37" width="9.6640625" style="19" bestFit="1" customWidth="1"/>
    <col min="38" max="38" width="8.44140625" style="19" bestFit="1" customWidth="1"/>
    <col min="39" max="39" width="10.5546875" style="19" customWidth="1"/>
    <col min="40" max="40" width="9" style="19" customWidth="1"/>
    <col min="41" max="41" width="7.109375" style="19" bestFit="1" customWidth="1"/>
    <col min="42" max="43" width="7.109375" style="19" customWidth="1"/>
    <col min="44" max="44" width="7.109375" style="19" bestFit="1" customWidth="1"/>
    <col min="45" max="46" width="9.33203125" style="19" customWidth="1"/>
    <col min="47" max="48" width="9.44140625" style="19" customWidth="1"/>
    <col min="49" max="49" width="9.5546875" style="19" customWidth="1"/>
    <col min="50" max="50" width="9.6640625" style="19" bestFit="1" customWidth="1"/>
    <col min="51" max="16384" width="11.44140625" style="20"/>
  </cols>
  <sheetData>
    <row r="1" spans="1:50" s="111" customFormat="1" ht="73.5" customHeight="1" thickBot="1" x14ac:dyDescent="0.3">
      <c r="A1" s="167" t="s">
        <v>0</v>
      </c>
      <c r="B1" s="212" t="s">
        <v>1</v>
      </c>
      <c r="C1" s="170" t="s">
        <v>34</v>
      </c>
      <c r="D1" s="223" t="s">
        <v>32</v>
      </c>
      <c r="E1" s="221" t="s">
        <v>94</v>
      </c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  <c r="AN1" s="221"/>
      <c r="AO1" s="221"/>
      <c r="AP1" s="221"/>
      <c r="AQ1" s="221"/>
      <c r="AR1" s="221"/>
      <c r="AS1" s="221"/>
      <c r="AT1" s="221"/>
      <c r="AU1" s="221"/>
      <c r="AV1" s="221"/>
      <c r="AW1" s="221"/>
      <c r="AX1" s="222"/>
    </row>
    <row r="2" spans="1:50" s="111" customFormat="1" ht="15" customHeight="1" x14ac:dyDescent="0.25">
      <c r="A2" s="168"/>
      <c r="B2" s="171"/>
      <c r="C2" s="173"/>
      <c r="D2" s="224"/>
      <c r="E2" s="213" t="s">
        <v>2</v>
      </c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6" t="s">
        <v>3</v>
      </c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7"/>
    </row>
    <row r="3" spans="1:50" s="111" customFormat="1" ht="15" customHeight="1" x14ac:dyDescent="0.25">
      <c r="A3" s="168"/>
      <c r="B3" s="171"/>
      <c r="C3" s="173"/>
      <c r="D3" s="22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8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185"/>
    </row>
    <row r="4" spans="1:50" s="111" customFormat="1" ht="15" customHeight="1" x14ac:dyDescent="0.25">
      <c r="A4" s="168"/>
      <c r="B4" s="171"/>
      <c r="C4" s="173"/>
      <c r="D4" s="22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8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  <c r="AV4" s="214"/>
      <c r="AW4" s="214"/>
      <c r="AX4" s="185"/>
    </row>
    <row r="5" spans="1:50" s="111" customFormat="1" ht="15" customHeight="1" x14ac:dyDescent="0.25">
      <c r="A5" s="168"/>
      <c r="B5" s="171"/>
      <c r="C5" s="173"/>
      <c r="D5" s="22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8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14"/>
      <c r="AQ5" s="214"/>
      <c r="AR5" s="214"/>
      <c r="AS5" s="214"/>
      <c r="AT5" s="214"/>
      <c r="AU5" s="214"/>
      <c r="AV5" s="214"/>
      <c r="AW5" s="214"/>
      <c r="AX5" s="185"/>
    </row>
    <row r="6" spans="1:50" s="111" customFormat="1" ht="15" customHeight="1" x14ac:dyDescent="0.25">
      <c r="A6" s="168"/>
      <c r="B6" s="171"/>
      <c r="C6" s="173"/>
      <c r="D6" s="22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8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4"/>
      <c r="AR6" s="214"/>
      <c r="AS6" s="214"/>
      <c r="AT6" s="214"/>
      <c r="AU6" s="214"/>
      <c r="AV6" s="214"/>
      <c r="AW6" s="214"/>
      <c r="AX6" s="185"/>
    </row>
    <row r="7" spans="1:50" s="111" customFormat="1" ht="15" customHeight="1" x14ac:dyDescent="0.25">
      <c r="A7" s="168"/>
      <c r="B7" s="171"/>
      <c r="C7" s="173"/>
      <c r="D7" s="22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8"/>
      <c r="S7" s="214"/>
      <c r="T7" s="214"/>
      <c r="U7" s="214"/>
      <c r="V7" s="214"/>
      <c r="W7" s="214"/>
      <c r="X7" s="214"/>
      <c r="Y7" s="214"/>
      <c r="Z7" s="214"/>
      <c r="AA7" s="214"/>
      <c r="AB7" s="214"/>
      <c r="AC7" s="214"/>
      <c r="AD7" s="214"/>
      <c r="AE7" s="214"/>
      <c r="AF7" s="214"/>
      <c r="AG7" s="214"/>
      <c r="AH7" s="214"/>
      <c r="AI7" s="214"/>
      <c r="AJ7" s="214"/>
      <c r="AK7" s="214"/>
      <c r="AL7" s="214"/>
      <c r="AM7" s="214"/>
      <c r="AN7" s="214"/>
      <c r="AO7" s="214"/>
      <c r="AP7" s="214"/>
      <c r="AQ7" s="214"/>
      <c r="AR7" s="214"/>
      <c r="AS7" s="214"/>
      <c r="AT7" s="214"/>
      <c r="AU7" s="214"/>
      <c r="AV7" s="214"/>
      <c r="AW7" s="214"/>
      <c r="AX7" s="185"/>
    </row>
    <row r="8" spans="1:50" s="111" customFormat="1" ht="15" customHeight="1" x14ac:dyDescent="0.25">
      <c r="A8" s="168"/>
      <c r="B8" s="171"/>
      <c r="C8" s="173"/>
      <c r="D8" s="22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218"/>
      <c r="S8" s="214"/>
      <c r="T8" s="214"/>
      <c r="U8" s="214"/>
      <c r="V8" s="214"/>
      <c r="W8" s="214"/>
      <c r="X8" s="214"/>
      <c r="Y8" s="214"/>
      <c r="Z8" s="214"/>
      <c r="AA8" s="214"/>
      <c r="AB8" s="214"/>
      <c r="AC8" s="214"/>
      <c r="AD8" s="214"/>
      <c r="AE8" s="214"/>
      <c r="AF8" s="214"/>
      <c r="AG8" s="214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185"/>
    </row>
    <row r="9" spans="1:50" s="111" customFormat="1" ht="15.75" customHeight="1" thickBot="1" x14ac:dyDescent="0.3">
      <c r="A9" s="168"/>
      <c r="B9" s="171"/>
      <c r="C9" s="173"/>
      <c r="D9" s="224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9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20"/>
    </row>
    <row r="10" spans="1:50" s="111" customFormat="1" ht="54.75" customHeight="1" thickBot="1" x14ac:dyDescent="0.3">
      <c r="A10" s="169"/>
      <c r="B10" s="210"/>
      <c r="C10" s="173"/>
      <c r="D10" s="225"/>
      <c r="E10" s="211" t="s">
        <v>95</v>
      </c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06"/>
      <c r="R10" s="226" t="s">
        <v>97</v>
      </c>
      <c r="S10" s="210" t="s">
        <v>96</v>
      </c>
      <c r="T10" s="211"/>
      <c r="U10" s="211"/>
      <c r="V10" s="211"/>
      <c r="W10" s="206"/>
      <c r="X10" s="113" t="s">
        <v>100</v>
      </c>
      <c r="Y10" s="210" t="s">
        <v>101</v>
      </c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0" t="s">
        <v>102</v>
      </c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06"/>
    </row>
    <row r="11" spans="1:50" s="111" customFormat="1" ht="24.75" customHeight="1" thickBot="1" x14ac:dyDescent="0.3">
      <c r="A11" s="107"/>
      <c r="B11" s="108"/>
      <c r="C11" s="172"/>
      <c r="D11" s="76" t="s">
        <v>33</v>
      </c>
      <c r="E11" s="73" t="s">
        <v>4</v>
      </c>
      <c r="F11" s="73" t="s">
        <v>5</v>
      </c>
      <c r="G11" s="73" t="s">
        <v>6</v>
      </c>
      <c r="H11" s="73" t="s">
        <v>7</v>
      </c>
      <c r="I11" s="73" t="s">
        <v>8</v>
      </c>
      <c r="J11" s="73" t="s">
        <v>9</v>
      </c>
      <c r="K11" s="73" t="s">
        <v>10</v>
      </c>
      <c r="L11" s="73" t="s">
        <v>11</v>
      </c>
      <c r="M11" s="73" t="s">
        <v>12</v>
      </c>
      <c r="N11" s="73" t="s">
        <v>13</v>
      </c>
      <c r="O11" s="74" t="s">
        <v>14</v>
      </c>
      <c r="P11" s="74" t="s">
        <v>15</v>
      </c>
      <c r="Q11" s="73" t="s">
        <v>16</v>
      </c>
      <c r="R11" s="211"/>
      <c r="S11" s="74" t="s">
        <v>98</v>
      </c>
      <c r="T11" s="100" t="s">
        <v>67</v>
      </c>
      <c r="U11" s="100" t="s">
        <v>68</v>
      </c>
      <c r="V11" s="75" t="s">
        <v>92</v>
      </c>
      <c r="W11" s="100" t="s">
        <v>18</v>
      </c>
      <c r="X11" s="105" t="s">
        <v>99</v>
      </c>
      <c r="Y11" s="73" t="s">
        <v>4</v>
      </c>
      <c r="Z11" s="73" t="s">
        <v>5</v>
      </c>
      <c r="AA11" s="73" t="s">
        <v>6</v>
      </c>
      <c r="AB11" s="73" t="s">
        <v>7</v>
      </c>
      <c r="AC11" s="73" t="s">
        <v>8</v>
      </c>
      <c r="AD11" s="73" t="s">
        <v>9</v>
      </c>
      <c r="AE11" s="73" t="s">
        <v>10</v>
      </c>
      <c r="AF11" s="73" t="s">
        <v>11</v>
      </c>
      <c r="AG11" s="73" t="s">
        <v>12</v>
      </c>
      <c r="AH11" s="73" t="s">
        <v>13</v>
      </c>
      <c r="AI11" s="73" t="s">
        <v>14</v>
      </c>
      <c r="AJ11" s="73" t="s">
        <v>15</v>
      </c>
      <c r="AK11" s="73" t="s">
        <v>16</v>
      </c>
      <c r="AL11" s="73" t="s">
        <v>4</v>
      </c>
      <c r="AM11" s="73" t="s">
        <v>5</v>
      </c>
      <c r="AN11" s="73" t="s">
        <v>6</v>
      </c>
      <c r="AO11" s="73" t="s">
        <v>7</v>
      </c>
      <c r="AP11" s="73" t="s">
        <v>8</v>
      </c>
      <c r="AQ11" s="73" t="s">
        <v>9</v>
      </c>
      <c r="AR11" s="73" t="s">
        <v>10</v>
      </c>
      <c r="AS11" s="73" t="s">
        <v>11</v>
      </c>
      <c r="AT11" s="73" t="s">
        <v>12</v>
      </c>
      <c r="AU11" s="73" t="s">
        <v>13</v>
      </c>
      <c r="AV11" s="73" t="s">
        <v>14</v>
      </c>
      <c r="AW11" s="73" t="s">
        <v>15</v>
      </c>
      <c r="AX11" s="97" t="s">
        <v>16</v>
      </c>
    </row>
    <row r="12" spans="1:50" ht="14.4" thickBot="1" x14ac:dyDescent="0.3">
      <c r="A12" s="23" t="s">
        <v>28</v>
      </c>
      <c r="B12" s="29" t="s">
        <v>147</v>
      </c>
      <c r="C12" s="151">
        <f>D12/Metas!F6</f>
        <v>1.0130818736159983</v>
      </c>
      <c r="D12" s="146">
        <f>Q12/R12</f>
        <v>0.18438090099811169</v>
      </c>
      <c r="E12" s="24">
        <v>33</v>
      </c>
      <c r="F12" s="24">
        <v>86</v>
      </c>
      <c r="G12" s="24">
        <v>86</v>
      </c>
      <c r="H12" s="24">
        <v>273</v>
      </c>
      <c r="I12" s="24">
        <v>395</v>
      </c>
      <c r="J12" s="24">
        <v>143</v>
      </c>
      <c r="K12" s="24">
        <v>91</v>
      </c>
      <c r="L12" s="24">
        <v>43</v>
      </c>
      <c r="M12" s="24">
        <v>92</v>
      </c>
      <c r="N12" s="24">
        <v>24</v>
      </c>
      <c r="O12" s="24">
        <v>57</v>
      </c>
      <c r="P12" s="24">
        <v>44</v>
      </c>
      <c r="Q12" s="96">
        <f>SUM(E12:P12)</f>
        <v>1367</v>
      </c>
      <c r="R12" s="147">
        <f>X12-W12</f>
        <v>7414</v>
      </c>
      <c r="S12" s="86">
        <v>889</v>
      </c>
      <c r="T12" s="98">
        <f>S12+(AE12+Z12+AA12+AB12)-(AL12+AM12+AN12+AO12)</f>
        <v>889</v>
      </c>
      <c r="U12" s="86">
        <f>898+AE12-AR12</f>
        <v>898</v>
      </c>
      <c r="V12" s="99">
        <f>898+(AE12+AF12+AG12)-(AR12+AS12+AT12)</f>
        <v>898</v>
      </c>
      <c r="W12" s="86">
        <v>870</v>
      </c>
      <c r="X12" s="106">
        <v>8284</v>
      </c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96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96"/>
    </row>
    <row r="13" spans="1:50" ht="14.4" thickBot="1" x14ac:dyDescent="0.3">
      <c r="A13" s="23" t="s">
        <v>29</v>
      </c>
      <c r="B13" s="29" t="s">
        <v>148</v>
      </c>
      <c r="C13" s="151">
        <f>D13/Metas!F7</f>
        <v>1.0491044716582232</v>
      </c>
      <c r="D13" s="146">
        <f t="shared" ref="D13:D16" si="0">Q13/R13</f>
        <v>0.23080298376480912</v>
      </c>
      <c r="E13" s="24">
        <f>IFERROR(VLOOKUP($B13,'[1]NUM6.1'!$G$3:$T$164,2,FALSE),0)</f>
        <v>9</v>
      </c>
      <c r="F13" s="24">
        <f>IFERROR(VLOOKUP($B13,'[1]NUM6.1'!$G$3:$T$164,3,FALSE),0)</f>
        <v>6</v>
      </c>
      <c r="G13" s="24">
        <f>IFERROR(VLOOKUP($B13,'[1]NUM6.1'!$G$3:$T$164,4,FALSE),0)</f>
        <v>13</v>
      </c>
      <c r="H13" s="24">
        <f>IFERROR(VLOOKUP($B13,'[1]NUM6.1'!$G$3:$T$164,5,FALSE),0)</f>
        <v>48</v>
      </c>
      <c r="I13" s="24">
        <f>IFERROR(VLOOKUP($B13,'[1]NUM6.1'!$G$3:$T$164,6,FALSE),0)</f>
        <v>179</v>
      </c>
      <c r="J13" s="24">
        <f>IFERROR(VLOOKUP($B13,'[1]NUM6.1'!$G$3:$T$164,7,FALSE),0)</f>
        <v>126</v>
      </c>
      <c r="K13" s="24">
        <f>IFERROR(VLOOKUP($B13,'[1]NUM6.1'!$G$3:$T$164,8,FALSE),0)</f>
        <v>16</v>
      </c>
      <c r="L13" s="24">
        <f>IFERROR(VLOOKUP($B13,'[1]NUM6.1'!$G$3:$T$164,9,FALSE),0)</f>
        <v>31</v>
      </c>
      <c r="M13" s="24">
        <f>IFERROR(VLOOKUP($B13,'[1]NUM6.1'!$G$3:$T$164,10,FALSE),0)</f>
        <v>17</v>
      </c>
      <c r="N13" s="24">
        <f>IFERROR(VLOOKUP($B13,'[1]NUM6.1'!$G$3:$T$164,11,FALSE),0)</f>
        <v>26</v>
      </c>
      <c r="O13" s="24">
        <f>IFERROR(VLOOKUP($B13,'[1]NUM6.1'!$G$3:$T$164,12,FALSE),0)</f>
        <v>27</v>
      </c>
      <c r="P13" s="24">
        <f>IFERROR(VLOOKUP($B13,'[1]NUM6.1'!$G$3:$T$164,13,FALSE),0)</f>
        <v>28</v>
      </c>
      <c r="Q13" s="1">
        <f t="shared" ref="Q13:Q16" si="1">SUM(E13:P13)</f>
        <v>526</v>
      </c>
      <c r="R13" s="147">
        <f t="shared" ref="R13:R16" si="2">X13-W13</f>
        <v>2279</v>
      </c>
      <c r="S13" s="3">
        <f>IFERROR(VLOOKUP($B13,'[2]6.1 2018'!$G$3:$J$165,3,FALSE),0)</f>
        <v>586</v>
      </c>
      <c r="T13" s="15">
        <f>S13+(AE13+Z13+AA13+AB13)-(AL13+AM13+AN13+AO13)</f>
        <v>586</v>
      </c>
      <c r="U13" s="3">
        <f>IFERROR(VLOOKUP($B13,'[3]DEN6.1'!$G$3:$H$163,2,FALSE),0)+AE13-AR13</f>
        <v>600</v>
      </c>
      <c r="V13" s="18">
        <f>IFERROR(VLOOKUP($B13,'[3]DEN6.1'!$G$3:$H$163,2,FALSE),0)+(AE13+AF13+AG13)-(AR13+AS13+AT13)</f>
        <v>600</v>
      </c>
      <c r="W13" s="3">
        <f>IFERROR(VLOOKUP($B13,'[1]DEN6.1'!$G$3:$J$165,3,FALSE),0)</f>
        <v>646</v>
      </c>
      <c r="X13" s="2">
        <v>2925</v>
      </c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1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1"/>
    </row>
    <row r="14" spans="1:50" ht="14.4" thickBot="1" x14ac:dyDescent="0.3">
      <c r="A14" s="23" t="s">
        <v>150</v>
      </c>
      <c r="B14" s="29" t="s">
        <v>149</v>
      </c>
      <c r="C14" s="151">
        <f>D14/Metas!F8</f>
        <v>0.91221623478305891</v>
      </c>
      <c r="D14" s="146">
        <f t="shared" si="0"/>
        <v>0.22796283707228643</v>
      </c>
      <c r="E14" s="24">
        <f>IFERROR(VLOOKUP($B14,'[1]NUM6.1'!$G$3:$T$164,2,FALSE),0)</f>
        <v>55</v>
      </c>
      <c r="F14" s="24">
        <f>IFERROR(VLOOKUP($B14,'[1]NUM6.1'!$G$3:$T$164,3,FALSE),0)</f>
        <v>94</v>
      </c>
      <c r="G14" s="24">
        <f>IFERROR(VLOOKUP($B14,'[1]NUM6.1'!$G$3:$T$164,4,FALSE),0)</f>
        <v>60</v>
      </c>
      <c r="H14" s="24">
        <f>IFERROR(VLOOKUP($B14,'[1]NUM6.1'!$G$3:$T$164,5,FALSE),0)</f>
        <v>153</v>
      </c>
      <c r="I14" s="24">
        <f>IFERROR(VLOOKUP($B14,'[1]NUM6.1'!$G$3:$T$164,6,FALSE),0)</f>
        <v>129</v>
      </c>
      <c r="J14" s="24">
        <f>IFERROR(VLOOKUP($B14,'[1]NUM6.1'!$G$3:$T$164,7,FALSE),0)</f>
        <v>99</v>
      </c>
      <c r="K14" s="24">
        <f>IFERROR(VLOOKUP($B14,'[1]NUM6.1'!$G$3:$T$164,8,FALSE),0)</f>
        <v>88</v>
      </c>
      <c r="L14" s="24">
        <f>IFERROR(VLOOKUP($B14,'[1]NUM6.1'!$G$3:$T$164,9,FALSE),0)</f>
        <v>138</v>
      </c>
      <c r="M14" s="24">
        <f>IFERROR(VLOOKUP($B14,'[1]NUM6.1'!$G$3:$T$164,10,FALSE),0)</f>
        <v>65</v>
      </c>
      <c r="N14" s="24">
        <f>IFERROR(VLOOKUP($B14,'[1]NUM6.1'!$G$3:$T$164,11,FALSE),0)</f>
        <v>72</v>
      </c>
      <c r="O14" s="24">
        <f>IFERROR(VLOOKUP($B14,'[1]NUM6.1'!$G$3:$T$164,12,FALSE),0)</f>
        <v>31</v>
      </c>
      <c r="P14" s="24">
        <f>IFERROR(VLOOKUP($B14,'[1]NUM6.1'!$G$3:$T$164,13,FALSE),0)</f>
        <v>22</v>
      </c>
      <c r="Q14" s="1">
        <f t="shared" si="1"/>
        <v>1006</v>
      </c>
      <c r="R14" s="147">
        <f t="shared" si="2"/>
        <v>4413</v>
      </c>
      <c r="S14" s="3">
        <f>IFERROR(VLOOKUP($B14,'[2]6.1 2018'!$G$3:$J$165,3,FALSE),0)</f>
        <v>676</v>
      </c>
      <c r="T14" s="15">
        <f>S14+(AE14+Z14+AA14+AB14)-(AL14+AM14+AN14+AO14)</f>
        <v>676</v>
      </c>
      <c r="U14" s="3">
        <f>IFERROR(VLOOKUP($B14,'[3]DEN6.1'!$G$3:$H$163,2,FALSE),0)+AE14-AR14</f>
        <v>767</v>
      </c>
      <c r="V14" s="18">
        <f>IFERROR(VLOOKUP($B14,'[3]DEN6.1'!$G$3:$H$163,2,FALSE),0)+(AE14+AF14+AG14)-(AR14+AS14+AT14)</f>
        <v>767</v>
      </c>
      <c r="W14" s="3">
        <f>IFERROR(VLOOKUP($B14,'[1]DEN6.1'!$G$3:$J$165,3,FALSE),0)</f>
        <v>739</v>
      </c>
      <c r="X14" s="2">
        <v>5152</v>
      </c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1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1"/>
    </row>
    <row r="15" spans="1:50" ht="14.4" thickBot="1" x14ac:dyDescent="0.3">
      <c r="A15" s="23" t="s">
        <v>26</v>
      </c>
      <c r="B15" s="29" t="s">
        <v>151</v>
      </c>
      <c r="C15" s="151">
        <f>D15/Metas!F9</f>
        <v>1.3335557830840679</v>
      </c>
      <c r="D15" s="146">
        <f t="shared" si="0"/>
        <v>0.24750795334040296</v>
      </c>
      <c r="E15" s="24">
        <f>IFERROR(VLOOKUP($B15,'[1]NUM6.1'!$G$3:$T$164,2,FALSE),0)</f>
        <v>10</v>
      </c>
      <c r="F15" s="24">
        <f>IFERROR(VLOOKUP($B15,'[1]NUM6.1'!$G$3:$T$164,3,FALSE),0)</f>
        <v>32</v>
      </c>
      <c r="G15" s="24">
        <f>IFERROR(VLOOKUP($B15,'[1]NUM6.1'!$G$3:$T$164,4,FALSE),0)</f>
        <v>24</v>
      </c>
      <c r="H15" s="24">
        <f>IFERROR(VLOOKUP($B15,'[1]NUM6.1'!$G$3:$T$164,5,FALSE),0)</f>
        <v>32</v>
      </c>
      <c r="I15" s="24">
        <f>IFERROR(VLOOKUP($B15,'[1]NUM6.1'!$G$3:$T$164,6,FALSE),0)</f>
        <v>31</v>
      </c>
      <c r="J15" s="24">
        <f>IFERROR(VLOOKUP($B15,'[1]NUM6.1'!$G$3:$T$164,7,FALSE),0)</f>
        <v>53</v>
      </c>
      <c r="K15" s="24">
        <f>IFERROR(VLOOKUP($B15,'[1]NUM6.1'!$G$3:$T$164,8,FALSE),0)</f>
        <v>61</v>
      </c>
      <c r="L15" s="24">
        <f>IFERROR(VLOOKUP($B15,'[1]NUM6.1'!$G$3:$T$164,9,FALSE),0)</f>
        <v>293</v>
      </c>
      <c r="M15" s="24">
        <f>IFERROR(VLOOKUP($B15,'[1]NUM6.1'!$G$3:$T$164,10,FALSE),0)</f>
        <v>401</v>
      </c>
      <c r="N15" s="24">
        <f>IFERROR(VLOOKUP($B15,'[1]NUM6.1'!$G$3:$T$164,11,FALSE),0)</f>
        <v>211</v>
      </c>
      <c r="O15" s="24">
        <f>IFERROR(VLOOKUP($B15,'[1]NUM6.1'!$G$3:$T$164,12,FALSE),0)</f>
        <v>11</v>
      </c>
      <c r="P15" s="24">
        <f>IFERROR(VLOOKUP($B15,'[1]NUM6.1'!$G$3:$T$164,13,FALSE),0)</f>
        <v>8</v>
      </c>
      <c r="Q15" s="1">
        <f t="shared" si="1"/>
        <v>1167</v>
      </c>
      <c r="R15" s="147">
        <f t="shared" si="2"/>
        <v>4715</v>
      </c>
      <c r="S15" s="3">
        <f>IFERROR(VLOOKUP($B15,'[2]6.1 2018'!$G$3:$J$165,3,FALSE),0)</f>
        <v>1030</v>
      </c>
      <c r="T15" s="15">
        <f>S15+(AE15+Z15+AA15+AB15)-(AL15+AM15+AN15+AO15)</f>
        <v>1030</v>
      </c>
      <c r="U15" s="3">
        <f>IFERROR(VLOOKUP($B15,'[3]DEN6.1'!$G$3:$H$163,2,FALSE),0)+AE15-AR15</f>
        <v>1073</v>
      </c>
      <c r="V15" s="18">
        <f>IFERROR(VLOOKUP($B15,'[3]DEN6.1'!$G$3:$H$163,2,FALSE),0)+(AE15+AF15+AG15)-(AR15+AS15+AT15)</f>
        <v>1073</v>
      </c>
      <c r="W15" s="3">
        <f>IFERROR(VLOOKUP($B15,'[1]DEN6.1'!$G$3:$J$165,3,FALSE),0)</f>
        <v>1049</v>
      </c>
      <c r="X15" s="2">
        <v>5764</v>
      </c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1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1"/>
    </row>
    <row r="16" spans="1:50" ht="14.4" thickBot="1" x14ac:dyDescent="0.3">
      <c r="A16" s="23" t="s">
        <v>27</v>
      </c>
      <c r="B16" s="29" t="s">
        <v>152</v>
      </c>
      <c r="C16" s="151">
        <f>D16/Metas!F10</f>
        <v>0.71044382920076599</v>
      </c>
      <c r="D16" s="146">
        <f t="shared" si="0"/>
        <v>0.11296056884292179</v>
      </c>
      <c r="E16" s="24">
        <f>IFERROR(VLOOKUP($B16,'[1]NUM6.1'!$G$3:$T$164,2,FALSE),0)</f>
        <v>15</v>
      </c>
      <c r="F16" s="24">
        <f>IFERROR(VLOOKUP($B16,'[1]NUM6.1'!$G$3:$T$164,3,FALSE),0)</f>
        <v>64</v>
      </c>
      <c r="G16" s="24">
        <f>IFERROR(VLOOKUP($B16,'[1]NUM6.1'!$G$3:$T$164,4,FALSE),0)</f>
        <v>46</v>
      </c>
      <c r="H16" s="24">
        <f>IFERROR(VLOOKUP($B16,'[1]NUM6.1'!$G$3:$T$164,5,FALSE),0)</f>
        <v>82</v>
      </c>
      <c r="I16" s="24">
        <f>IFERROR(VLOOKUP($B16,'[1]NUM6.1'!$G$3:$T$164,6,FALSE),0)</f>
        <v>71</v>
      </c>
      <c r="J16" s="24">
        <f>IFERROR(VLOOKUP($B16,'[1]NUM6.1'!$G$3:$T$164,7,FALSE),0)</f>
        <v>85</v>
      </c>
      <c r="K16" s="24">
        <f>IFERROR(VLOOKUP($B16,'[1]NUM6.1'!$G$3:$T$164,8,FALSE),0)</f>
        <v>27</v>
      </c>
      <c r="L16" s="24">
        <f>IFERROR(VLOOKUP($B16,'[1]NUM6.1'!$G$3:$T$164,9,FALSE),0)</f>
        <v>20</v>
      </c>
      <c r="M16" s="24">
        <f>IFERROR(VLOOKUP($B16,'[1]NUM6.1'!$G$3:$T$164,10,FALSE),0)</f>
        <v>113</v>
      </c>
      <c r="N16" s="24">
        <f>IFERROR(VLOOKUP($B16,'[1]NUM6.1'!$G$3:$T$164,11,FALSE),0)</f>
        <v>49</v>
      </c>
      <c r="O16" s="24">
        <f>IFERROR(VLOOKUP($B16,'[1]NUM6.1'!$G$3:$T$164,12,FALSE),0)</f>
        <v>10</v>
      </c>
      <c r="P16" s="24">
        <f>IFERROR(VLOOKUP($B16,'[1]NUM6.1'!$G$3:$T$164,13,FALSE),0)</f>
        <v>117</v>
      </c>
      <c r="Q16" s="1">
        <f t="shared" si="1"/>
        <v>699</v>
      </c>
      <c r="R16" s="147">
        <f t="shared" si="2"/>
        <v>6188</v>
      </c>
      <c r="S16" s="3">
        <f>IFERROR(VLOOKUP($B16,'[2]6.1 2018'!$G$3:$J$165,3,FALSE),0)</f>
        <v>1069</v>
      </c>
      <c r="T16" s="15">
        <f>S16+(AE16+Z16+AA16+AB16)-(AL16+AM16+AN16+AO16)</f>
        <v>1069</v>
      </c>
      <c r="U16" s="3">
        <f>IFERROR(VLOOKUP($B16,'[3]DEN6.1'!$G$3:$H$163,2,FALSE),0)+AE16-AR16</f>
        <v>1026</v>
      </c>
      <c r="V16" s="18">
        <f>IFERROR(VLOOKUP($B16,'[3]DEN6.1'!$G$3:$H$163,2,FALSE),0)+(AE16+AF16+AG16)-(AR16+AS16+AT16)</f>
        <v>1026</v>
      </c>
      <c r="W16" s="3">
        <f>IFERROR(VLOOKUP($B16,'[1]DEN6.1'!$G$3:$J$165,3,FALSE),0)</f>
        <v>1086</v>
      </c>
      <c r="X16" s="2">
        <v>7274</v>
      </c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1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1"/>
    </row>
  </sheetData>
  <sheetProtection selectLockedCells="1" selectUnlockedCells="1"/>
  <mergeCells count="12">
    <mergeCell ref="C1:C11"/>
    <mergeCell ref="S10:W10"/>
    <mergeCell ref="Y10:AK10"/>
    <mergeCell ref="AL10:AX10"/>
    <mergeCell ref="A1:A10"/>
    <mergeCell ref="B1:B10"/>
    <mergeCell ref="E2:Q9"/>
    <mergeCell ref="E10:Q10"/>
    <mergeCell ref="R2:AX9"/>
    <mergeCell ref="E1:AX1"/>
    <mergeCell ref="D1:D10"/>
    <mergeCell ref="R10:R11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customWidth="1"/>
    <col min="3" max="3" width="18" style="20" customWidth="1"/>
    <col min="4" max="4" width="12.6640625" style="19" customWidth="1"/>
    <col min="5" max="6" width="9.88671875" style="22" customWidth="1"/>
    <col min="7" max="7" width="10.88671875" style="22" bestFit="1" customWidth="1"/>
    <col min="8" max="11" width="9.88671875" style="19" customWidth="1"/>
    <col min="12" max="16" width="11.109375" style="19" bestFit="1" customWidth="1"/>
    <col min="17" max="17" width="13.33203125" style="22" bestFit="1" customWidth="1"/>
    <col min="18" max="18" width="16.33203125" style="19" customWidth="1"/>
    <col min="19" max="19" width="11.88671875" style="19" customWidth="1"/>
    <col min="20" max="16384" width="11.44140625" style="20"/>
  </cols>
  <sheetData>
    <row r="1" spans="1:19" s="111" customFormat="1" ht="94.5" customHeight="1" thickBot="1" x14ac:dyDescent="0.3">
      <c r="A1" s="167" t="s">
        <v>0</v>
      </c>
      <c r="B1" s="170" t="s">
        <v>1</v>
      </c>
      <c r="C1" s="170" t="s">
        <v>34</v>
      </c>
      <c r="D1" s="174" t="s">
        <v>32</v>
      </c>
      <c r="E1" s="230" t="s">
        <v>103</v>
      </c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2"/>
    </row>
    <row r="2" spans="1:19" s="111" customFormat="1" ht="15" customHeight="1" x14ac:dyDescent="0.25">
      <c r="A2" s="168"/>
      <c r="B2" s="171"/>
      <c r="C2" s="173"/>
      <c r="D2" s="175"/>
      <c r="E2" s="216" t="s">
        <v>2</v>
      </c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6" t="s">
        <v>3</v>
      </c>
      <c r="S2" s="217"/>
    </row>
    <row r="3" spans="1:19" s="111" customFormat="1" ht="15" customHeight="1" x14ac:dyDescent="0.25">
      <c r="A3" s="168"/>
      <c r="B3" s="171"/>
      <c r="C3" s="173"/>
      <c r="D3" s="175"/>
      <c r="E3" s="218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8"/>
      <c r="S3" s="185"/>
    </row>
    <row r="4" spans="1:19" s="111" customFormat="1" ht="15" customHeight="1" x14ac:dyDescent="0.25">
      <c r="A4" s="168"/>
      <c r="B4" s="171"/>
      <c r="C4" s="173"/>
      <c r="D4" s="175"/>
      <c r="E4" s="218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8"/>
      <c r="S4" s="185"/>
    </row>
    <row r="5" spans="1:19" s="111" customFormat="1" ht="15" customHeight="1" x14ac:dyDescent="0.25">
      <c r="A5" s="168"/>
      <c r="B5" s="171"/>
      <c r="C5" s="173"/>
      <c r="D5" s="175"/>
      <c r="E5" s="218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8"/>
      <c r="S5" s="185"/>
    </row>
    <row r="6" spans="1:19" s="111" customFormat="1" ht="15" customHeight="1" x14ac:dyDescent="0.25">
      <c r="A6" s="168"/>
      <c r="B6" s="171"/>
      <c r="C6" s="173"/>
      <c r="D6" s="175"/>
      <c r="E6" s="218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8"/>
      <c r="S6" s="185"/>
    </row>
    <row r="7" spans="1:19" s="111" customFormat="1" ht="15" customHeight="1" x14ac:dyDescent="0.25">
      <c r="A7" s="168"/>
      <c r="B7" s="171"/>
      <c r="C7" s="173"/>
      <c r="D7" s="175"/>
      <c r="E7" s="218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8"/>
      <c r="S7" s="185"/>
    </row>
    <row r="8" spans="1:19" s="111" customFormat="1" ht="15" customHeight="1" x14ac:dyDescent="0.25">
      <c r="A8" s="168"/>
      <c r="B8" s="171"/>
      <c r="C8" s="173"/>
      <c r="D8" s="175"/>
      <c r="E8" s="218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218"/>
      <c r="S8" s="185"/>
    </row>
    <row r="9" spans="1:19" s="111" customFormat="1" ht="15.75" customHeight="1" thickBot="1" x14ac:dyDescent="0.3">
      <c r="A9" s="168"/>
      <c r="B9" s="171"/>
      <c r="C9" s="173"/>
      <c r="D9" s="175"/>
      <c r="E9" s="219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9"/>
      <c r="S9" s="220"/>
    </row>
    <row r="10" spans="1:19" s="111" customFormat="1" ht="57.75" customHeight="1" thickBot="1" x14ac:dyDescent="0.3">
      <c r="A10" s="169"/>
      <c r="B10" s="172"/>
      <c r="C10" s="173"/>
      <c r="D10" s="176"/>
      <c r="E10" s="211" t="s">
        <v>19</v>
      </c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2" t="s">
        <v>104</v>
      </c>
      <c r="S10" s="229"/>
    </row>
    <row r="11" spans="1:19" s="111" customFormat="1" ht="14.4" thickBot="1" x14ac:dyDescent="0.3">
      <c r="A11" s="71"/>
      <c r="B11" s="72"/>
      <c r="C11" s="172"/>
      <c r="D11" s="73" t="s">
        <v>33</v>
      </c>
      <c r="E11" s="74" t="s">
        <v>4</v>
      </c>
      <c r="F11" s="74" t="s">
        <v>5</v>
      </c>
      <c r="G11" s="74" t="s">
        <v>6</v>
      </c>
      <c r="H11" s="73" t="s">
        <v>7</v>
      </c>
      <c r="I11" s="73" t="s">
        <v>8</v>
      </c>
      <c r="J11" s="73" t="s">
        <v>9</v>
      </c>
      <c r="K11" s="73" t="s">
        <v>10</v>
      </c>
      <c r="L11" s="73" t="s">
        <v>11</v>
      </c>
      <c r="M11" s="73" t="s">
        <v>12</v>
      </c>
      <c r="N11" s="73" t="s">
        <v>13</v>
      </c>
      <c r="O11" s="73" t="s">
        <v>14</v>
      </c>
      <c r="P11" s="73" t="s">
        <v>15</v>
      </c>
      <c r="Q11" s="100" t="s">
        <v>16</v>
      </c>
      <c r="R11" s="210"/>
      <c r="S11" s="206"/>
    </row>
    <row r="12" spans="1:19" ht="14.4" thickBot="1" x14ac:dyDescent="0.3">
      <c r="A12" s="23" t="s">
        <v>28</v>
      </c>
      <c r="B12" s="29" t="s">
        <v>147</v>
      </c>
      <c r="C12" s="151">
        <f>D12/Metas!G6</f>
        <v>0.93355778131495171</v>
      </c>
      <c r="D12" s="148">
        <f>Q12/R12</f>
        <v>0.51355013550135498</v>
      </c>
      <c r="E12" s="25">
        <v>62</v>
      </c>
      <c r="F12" s="25">
        <v>92</v>
      </c>
      <c r="G12" s="25">
        <v>75</v>
      </c>
      <c r="H12" s="25">
        <v>77</v>
      </c>
      <c r="I12" s="25">
        <v>67</v>
      </c>
      <c r="J12" s="25">
        <v>87</v>
      </c>
      <c r="K12" s="25">
        <v>34</v>
      </c>
      <c r="L12" s="25">
        <v>74</v>
      </c>
      <c r="M12" s="25">
        <v>63</v>
      </c>
      <c r="N12" s="25">
        <v>38</v>
      </c>
      <c r="O12" s="25">
        <v>39</v>
      </c>
      <c r="P12" s="25">
        <v>50</v>
      </c>
      <c r="Q12" s="86">
        <f>SUM(E12:P12)</f>
        <v>758</v>
      </c>
      <c r="R12" s="227">
        <v>1476</v>
      </c>
      <c r="S12" s="228"/>
    </row>
    <row r="13" spans="1:19" ht="14.4" thickBot="1" x14ac:dyDescent="0.3">
      <c r="A13" s="23" t="s">
        <v>29</v>
      </c>
      <c r="B13" s="29" t="s">
        <v>148</v>
      </c>
      <c r="C13" s="151">
        <f>D13/Metas!G7</f>
        <v>1.0971524288107202</v>
      </c>
      <c r="D13" s="148">
        <f t="shared" ref="D13:D16" si="0">Q13/R13</f>
        <v>0.65829145728643212</v>
      </c>
      <c r="E13" s="25">
        <f>IFERROR(VLOOKUP($B13,'[1]NUM6.2'!$G$3:$T$164,2,FALSE),0)</f>
        <v>30</v>
      </c>
      <c r="F13" s="25">
        <f>IFERROR(VLOOKUP($B13,'[1]NUM6.2'!$G$3:$T$164,3,FALSE),0)</f>
        <v>41</v>
      </c>
      <c r="G13" s="25">
        <f>IFERROR(VLOOKUP($B13,'[1]NUM6.2'!$G$3:$T$164,4,FALSE),0)</f>
        <v>16</v>
      </c>
      <c r="H13" s="25">
        <f>IFERROR(VLOOKUP($B13,'[1]NUM6.2'!$G$3:$T$164,5,FALSE),0)</f>
        <v>9</v>
      </c>
      <c r="I13" s="25">
        <f>IFERROR(VLOOKUP($B13,'[1]NUM6.2'!$G$3:$T$164,6,FALSE),0)</f>
        <v>17</v>
      </c>
      <c r="J13" s="25">
        <f>IFERROR(VLOOKUP($B13,'[1]NUM6.2'!$G$3:$T$164,7,FALSE),0)</f>
        <v>88</v>
      </c>
      <c r="K13" s="25">
        <f>IFERROR(VLOOKUP($B13,'[1]NUM6.2'!$G$3:$T$164,8,FALSE),0)</f>
        <v>98</v>
      </c>
      <c r="L13" s="25">
        <f>IFERROR(VLOOKUP($B13,'[1]NUM6.2'!$G$3:$T$164,9,FALSE),0)</f>
        <v>150</v>
      </c>
      <c r="M13" s="25">
        <f>IFERROR(VLOOKUP($B13,'[1]NUM6.2'!$G$3:$T$164,10,FALSE),0)</f>
        <v>139</v>
      </c>
      <c r="N13" s="25">
        <f>IFERROR(VLOOKUP($B13,'[1]NUM6.2'!$G$3:$T$164,11,FALSE),0)</f>
        <v>32</v>
      </c>
      <c r="O13" s="25">
        <f>IFERROR(VLOOKUP($B13,'[1]NUM6.2'!$G$3:$T$164,12,FALSE),0)</f>
        <v>20</v>
      </c>
      <c r="P13" s="25">
        <f>IFERROR(VLOOKUP($B13,'[1]NUM6.2'!$G$3:$T$164,13,FALSE),0)</f>
        <v>15</v>
      </c>
      <c r="Q13" s="3">
        <f t="shared" ref="Q13:Q16" si="1">SUM(E13:P13)</f>
        <v>655</v>
      </c>
      <c r="R13" s="227">
        <v>995</v>
      </c>
      <c r="S13" s="228"/>
    </row>
    <row r="14" spans="1:19" ht="14.4" thickBot="1" x14ac:dyDescent="0.3">
      <c r="A14" s="23" t="s">
        <v>150</v>
      </c>
      <c r="B14" s="29" t="s">
        <v>149</v>
      </c>
      <c r="C14" s="151">
        <f>D14/Metas!G8</f>
        <v>1.1289971446717633</v>
      </c>
      <c r="D14" s="148">
        <f t="shared" si="0"/>
        <v>0.62128712871287128</v>
      </c>
      <c r="E14" s="25">
        <f>IFERROR(VLOOKUP($B14,'[1]NUM6.2'!$G$3:$T$164,2,FALSE),0)</f>
        <v>40</v>
      </c>
      <c r="F14" s="25">
        <f>IFERROR(VLOOKUP($B14,'[1]NUM6.2'!$G$3:$T$164,3,FALSE),0)</f>
        <v>66</v>
      </c>
      <c r="G14" s="25">
        <f>IFERROR(VLOOKUP($B14,'[1]NUM6.2'!$G$3:$T$164,4,FALSE),0)</f>
        <v>55</v>
      </c>
      <c r="H14" s="25">
        <f>IFERROR(VLOOKUP($B14,'[1]NUM6.2'!$G$3:$T$164,5,FALSE),0)</f>
        <v>43</v>
      </c>
      <c r="I14" s="25">
        <f>IFERROR(VLOOKUP($B14,'[1]NUM6.2'!$G$3:$T$164,6,FALSE),0)</f>
        <v>69</v>
      </c>
      <c r="J14" s="25">
        <f>IFERROR(VLOOKUP($B14,'[1]NUM6.2'!$G$3:$T$164,7,FALSE),0)</f>
        <v>80</v>
      </c>
      <c r="K14" s="25">
        <f>IFERROR(VLOOKUP($B14,'[1]NUM6.2'!$G$3:$T$164,8,FALSE),0)</f>
        <v>104</v>
      </c>
      <c r="L14" s="25">
        <f>IFERROR(VLOOKUP($B14,'[1]NUM6.2'!$G$3:$T$164,9,FALSE),0)</f>
        <v>87</v>
      </c>
      <c r="M14" s="25">
        <f>IFERROR(VLOOKUP($B14,'[1]NUM6.2'!$G$3:$T$164,10,FALSE),0)</f>
        <v>53</v>
      </c>
      <c r="N14" s="25">
        <f>IFERROR(VLOOKUP($B14,'[1]NUM6.2'!$G$3:$T$164,11,FALSE),0)</f>
        <v>52</v>
      </c>
      <c r="O14" s="25">
        <f>IFERROR(VLOOKUP($B14,'[1]NUM6.2'!$G$3:$T$164,12,FALSE),0)</f>
        <v>60</v>
      </c>
      <c r="P14" s="25">
        <f>IFERROR(VLOOKUP($B14,'[1]NUM6.2'!$G$3:$T$164,13,FALSE),0)</f>
        <v>44</v>
      </c>
      <c r="Q14" s="3">
        <f t="shared" si="1"/>
        <v>753</v>
      </c>
      <c r="R14" s="227">
        <v>1212</v>
      </c>
      <c r="S14" s="228"/>
    </row>
    <row r="15" spans="1:19" ht="14.4" thickBot="1" x14ac:dyDescent="0.3">
      <c r="A15" s="23" t="s">
        <v>26</v>
      </c>
      <c r="B15" s="29" t="s">
        <v>151</v>
      </c>
      <c r="C15" s="151">
        <f>D15/Metas!G9</f>
        <v>0.14870679570827061</v>
      </c>
      <c r="D15" s="148">
        <f t="shared" si="0"/>
        <v>8.1863091037402969E-2</v>
      </c>
      <c r="E15" s="25">
        <f>IFERROR(VLOOKUP($B15,'[1]NUM6.2'!$G$3:$T$164,2,FALSE),0)</f>
        <v>0</v>
      </c>
      <c r="F15" s="25">
        <f>IFERROR(VLOOKUP($B15,'[1]NUM6.2'!$G$3:$T$164,3,FALSE),0)</f>
        <v>0</v>
      </c>
      <c r="G15" s="25">
        <f>IFERROR(VLOOKUP($B15,'[1]NUM6.2'!$G$3:$T$164,4,FALSE),0)</f>
        <v>0</v>
      </c>
      <c r="H15" s="25">
        <f>IFERROR(VLOOKUP($B15,'[1]NUM6.2'!$G$3:$T$164,5,FALSE),0)</f>
        <v>0</v>
      </c>
      <c r="I15" s="25">
        <f>IFERROR(VLOOKUP($B15,'[1]NUM6.2'!$G$3:$T$164,6,FALSE),0)</f>
        <v>0</v>
      </c>
      <c r="J15" s="25">
        <f>IFERROR(VLOOKUP($B15,'[1]NUM6.2'!$G$3:$T$164,7,FALSE),0)</f>
        <v>65</v>
      </c>
      <c r="K15" s="25">
        <f>IFERROR(VLOOKUP($B15,'[1]NUM6.2'!$G$3:$T$164,8,FALSE),0)</f>
        <v>0</v>
      </c>
      <c r="L15" s="25">
        <f>IFERROR(VLOOKUP($B15,'[1]NUM6.2'!$G$3:$T$164,9,FALSE),0)</f>
        <v>37</v>
      </c>
      <c r="M15" s="25">
        <f>IFERROR(VLOOKUP($B15,'[1]NUM6.2'!$G$3:$T$164,10,FALSE),0)</f>
        <v>0</v>
      </c>
      <c r="N15" s="25">
        <f>IFERROR(VLOOKUP($B15,'[1]NUM6.2'!$G$3:$T$164,11,FALSE),0)</f>
        <v>0</v>
      </c>
      <c r="O15" s="25">
        <f>IFERROR(VLOOKUP($B15,'[1]NUM6.2'!$G$3:$T$164,12,FALSE),0)</f>
        <v>0</v>
      </c>
      <c r="P15" s="25">
        <f>IFERROR(VLOOKUP($B15,'[1]NUM6.2'!$G$3:$T$164,13,FALSE),0)</f>
        <v>14</v>
      </c>
      <c r="Q15" s="3">
        <f t="shared" si="1"/>
        <v>116</v>
      </c>
      <c r="R15" s="227">
        <v>1417</v>
      </c>
      <c r="S15" s="228"/>
    </row>
    <row r="16" spans="1:19" ht="14.4" thickBot="1" x14ac:dyDescent="0.3">
      <c r="A16" s="23" t="s">
        <v>27</v>
      </c>
      <c r="B16" s="29" t="s">
        <v>152</v>
      </c>
      <c r="C16" s="151">
        <f>D16/Metas!G10</f>
        <v>0.78218527141461691</v>
      </c>
      <c r="D16" s="148">
        <f t="shared" si="0"/>
        <v>0.43059299191374661</v>
      </c>
      <c r="E16" s="25">
        <f>IFERROR(VLOOKUP($B16,'[1]NUM6.2'!$G$3:$T$164,2,FALSE),0)</f>
        <v>78</v>
      </c>
      <c r="F16" s="25">
        <f>IFERROR(VLOOKUP($B16,'[1]NUM6.2'!$G$3:$T$164,3,FALSE),0)</f>
        <v>98</v>
      </c>
      <c r="G16" s="25">
        <f>IFERROR(VLOOKUP($B16,'[1]NUM6.2'!$G$3:$T$164,4,FALSE),0)</f>
        <v>48</v>
      </c>
      <c r="H16" s="25">
        <f>IFERROR(VLOOKUP($B16,'[1]NUM6.2'!$G$3:$T$164,5,FALSE),0)</f>
        <v>45</v>
      </c>
      <c r="I16" s="25">
        <f>IFERROR(VLOOKUP($B16,'[1]NUM6.2'!$G$3:$T$164,6,FALSE),0)</f>
        <v>43</v>
      </c>
      <c r="J16" s="25">
        <f>IFERROR(VLOOKUP($B16,'[1]NUM6.2'!$G$3:$T$164,7,FALSE),0)</f>
        <v>29</v>
      </c>
      <c r="K16" s="25">
        <f>IFERROR(VLOOKUP($B16,'[1]NUM6.2'!$G$3:$T$164,8,FALSE),0)</f>
        <v>65</v>
      </c>
      <c r="L16" s="25">
        <f>IFERROR(VLOOKUP($B16,'[1]NUM6.2'!$G$3:$T$164,9,FALSE),0)</f>
        <v>48</v>
      </c>
      <c r="M16" s="25">
        <f>IFERROR(VLOOKUP($B16,'[1]NUM6.2'!$G$3:$T$164,10,FALSE),0)</f>
        <v>38</v>
      </c>
      <c r="N16" s="25">
        <f>IFERROR(VLOOKUP($B16,'[1]NUM6.2'!$G$3:$T$164,11,FALSE),0)</f>
        <v>76</v>
      </c>
      <c r="O16" s="25">
        <f>IFERROR(VLOOKUP($B16,'[1]NUM6.2'!$G$3:$T$164,12,FALSE),0)</f>
        <v>35</v>
      </c>
      <c r="P16" s="25">
        <f>IFERROR(VLOOKUP($B16,'[1]NUM6.2'!$G$3:$T$164,13,FALSE),0)</f>
        <v>36</v>
      </c>
      <c r="Q16" s="3">
        <f t="shared" si="1"/>
        <v>639</v>
      </c>
      <c r="R16" s="227">
        <v>1484</v>
      </c>
      <c r="S16" s="228"/>
    </row>
  </sheetData>
  <sheetProtection selectLockedCells="1" selectUnlockedCells="1"/>
  <mergeCells count="14">
    <mergeCell ref="R14:S14"/>
    <mergeCell ref="R15:S15"/>
    <mergeCell ref="R16:S16"/>
    <mergeCell ref="A1:A10"/>
    <mergeCell ref="B1:B10"/>
    <mergeCell ref="E2:Q9"/>
    <mergeCell ref="E10:Q10"/>
    <mergeCell ref="C1:C11"/>
    <mergeCell ref="D1:D10"/>
    <mergeCell ref="R10:S11"/>
    <mergeCell ref="E1:S1"/>
    <mergeCell ref="R2:S9"/>
    <mergeCell ref="R12:S12"/>
    <mergeCell ref="R13:S1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zoomScale="80" zoomScaleNormal="80" workbookViewId="0">
      <pane xSplit="2" ySplit="11" topLeftCell="C12" activePane="bottomRight" state="frozen"/>
      <selection activeCell="C12" sqref="C12"/>
      <selection pane="topRight" activeCell="C12" sqref="C12"/>
      <selection pane="bottomLeft" activeCell="C12" sqref="C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customWidth="1"/>
    <col min="3" max="3" width="17" style="20" customWidth="1"/>
    <col min="4" max="4" width="15" style="19" customWidth="1"/>
    <col min="5" max="5" width="9.6640625" style="22" bestFit="1" customWidth="1"/>
    <col min="6" max="6" width="11.109375" style="22" customWidth="1"/>
    <col min="7" max="7" width="9.109375" style="22" customWidth="1"/>
    <col min="8" max="8" width="7.6640625" style="22" customWidth="1"/>
    <col min="9" max="9" width="7.33203125" style="22" customWidth="1"/>
    <col min="10" max="10" width="7.88671875" style="22" customWidth="1"/>
    <col min="11" max="11" width="8.44140625" style="22" customWidth="1"/>
    <col min="12" max="12" width="10.33203125" style="22" customWidth="1"/>
    <col min="13" max="13" width="9.5546875" style="22" bestFit="1" customWidth="1"/>
    <col min="14" max="14" width="9.88671875" style="22" bestFit="1" customWidth="1"/>
    <col min="15" max="15" width="10.33203125" style="22" bestFit="1" customWidth="1"/>
    <col min="16" max="16" width="9" style="22" customWidth="1"/>
    <col min="17" max="17" width="9.44140625" style="22" bestFit="1" customWidth="1"/>
    <col min="18" max="22" width="9.5546875" style="22" customWidth="1"/>
    <col min="23" max="16384" width="11.44140625" style="20"/>
  </cols>
  <sheetData>
    <row r="1" spans="1:22" s="111" customFormat="1" ht="81.75" customHeight="1" thickBot="1" x14ac:dyDescent="0.3">
      <c r="A1" s="167" t="s">
        <v>0</v>
      </c>
      <c r="B1" s="170" t="s">
        <v>1</v>
      </c>
      <c r="C1" s="170" t="s">
        <v>34</v>
      </c>
      <c r="D1" s="174" t="s">
        <v>32</v>
      </c>
      <c r="E1" s="243" t="s">
        <v>105</v>
      </c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5"/>
    </row>
    <row r="2" spans="1:22" s="111" customFormat="1" ht="15" customHeight="1" thickTop="1" x14ac:dyDescent="0.25">
      <c r="A2" s="168"/>
      <c r="B2" s="171"/>
      <c r="C2" s="173"/>
      <c r="D2" s="175"/>
      <c r="E2" s="246" t="s">
        <v>2</v>
      </c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36" t="s">
        <v>3</v>
      </c>
      <c r="S2" s="237"/>
      <c r="T2" s="237"/>
      <c r="U2" s="237"/>
      <c r="V2" s="238"/>
    </row>
    <row r="3" spans="1:22" s="111" customFormat="1" ht="15" customHeight="1" x14ac:dyDescent="0.25">
      <c r="A3" s="168"/>
      <c r="B3" s="171"/>
      <c r="C3" s="173"/>
      <c r="D3" s="175"/>
      <c r="E3" s="180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239"/>
      <c r="S3" s="181"/>
      <c r="T3" s="181"/>
      <c r="U3" s="181"/>
      <c r="V3" s="197"/>
    </row>
    <row r="4" spans="1:22" s="111" customFormat="1" ht="15" customHeight="1" x14ac:dyDescent="0.25">
      <c r="A4" s="168"/>
      <c r="B4" s="171"/>
      <c r="C4" s="173"/>
      <c r="D4" s="175"/>
      <c r="E4" s="180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239"/>
      <c r="S4" s="181"/>
      <c r="T4" s="181"/>
      <c r="U4" s="181"/>
      <c r="V4" s="197"/>
    </row>
    <row r="5" spans="1:22" s="111" customFormat="1" ht="15" customHeight="1" x14ac:dyDescent="0.25">
      <c r="A5" s="168"/>
      <c r="B5" s="171"/>
      <c r="C5" s="173"/>
      <c r="D5" s="175"/>
      <c r="E5" s="180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239"/>
      <c r="S5" s="181"/>
      <c r="T5" s="181"/>
      <c r="U5" s="181"/>
      <c r="V5" s="197"/>
    </row>
    <row r="6" spans="1:22" s="111" customFormat="1" ht="15" customHeight="1" x14ac:dyDescent="0.25">
      <c r="A6" s="168"/>
      <c r="B6" s="171"/>
      <c r="C6" s="173"/>
      <c r="D6" s="175"/>
      <c r="E6" s="180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239"/>
      <c r="S6" s="181"/>
      <c r="T6" s="181"/>
      <c r="U6" s="181"/>
      <c r="V6" s="197"/>
    </row>
    <row r="7" spans="1:22" s="111" customFormat="1" ht="15" customHeight="1" x14ac:dyDescent="0.25">
      <c r="A7" s="168"/>
      <c r="B7" s="171"/>
      <c r="C7" s="173"/>
      <c r="D7" s="175"/>
      <c r="E7" s="180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239"/>
      <c r="S7" s="181"/>
      <c r="T7" s="181"/>
      <c r="U7" s="181"/>
      <c r="V7" s="197"/>
    </row>
    <row r="8" spans="1:22" s="111" customFormat="1" ht="15" customHeight="1" x14ac:dyDescent="0.25">
      <c r="A8" s="168"/>
      <c r="B8" s="171"/>
      <c r="C8" s="173"/>
      <c r="D8" s="175"/>
      <c r="E8" s="180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239"/>
      <c r="S8" s="181"/>
      <c r="T8" s="181"/>
      <c r="U8" s="181"/>
      <c r="V8" s="197"/>
    </row>
    <row r="9" spans="1:22" s="111" customFormat="1" ht="15.75" customHeight="1" thickBot="1" x14ac:dyDescent="0.3">
      <c r="A9" s="168"/>
      <c r="B9" s="171"/>
      <c r="C9" s="173"/>
      <c r="D9" s="175"/>
      <c r="E9" s="182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240"/>
      <c r="S9" s="241"/>
      <c r="T9" s="241"/>
      <c r="U9" s="241"/>
      <c r="V9" s="242"/>
    </row>
    <row r="10" spans="1:22" s="111" customFormat="1" ht="57.75" customHeight="1" thickTop="1" thickBot="1" x14ac:dyDescent="0.3">
      <c r="A10" s="169"/>
      <c r="B10" s="172"/>
      <c r="C10" s="173"/>
      <c r="D10" s="176"/>
      <c r="E10" s="188" t="s">
        <v>24</v>
      </c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233" t="s">
        <v>25</v>
      </c>
      <c r="S10" s="234"/>
      <c r="T10" s="234"/>
      <c r="U10" s="234"/>
      <c r="V10" s="235"/>
    </row>
    <row r="11" spans="1:22" s="111" customFormat="1" ht="27" customHeight="1" thickBot="1" x14ac:dyDescent="0.3">
      <c r="A11" s="71"/>
      <c r="B11" s="72"/>
      <c r="C11" s="172"/>
      <c r="D11" s="73" t="s">
        <v>33</v>
      </c>
      <c r="E11" s="74" t="s">
        <v>4</v>
      </c>
      <c r="F11" s="74" t="s">
        <v>5</v>
      </c>
      <c r="G11" s="74" t="s">
        <v>6</v>
      </c>
      <c r="H11" s="74" t="s">
        <v>7</v>
      </c>
      <c r="I11" s="74" t="s">
        <v>8</v>
      </c>
      <c r="J11" s="74" t="s">
        <v>9</v>
      </c>
      <c r="K11" s="74" t="s">
        <v>10</v>
      </c>
      <c r="L11" s="74" t="s">
        <v>11</v>
      </c>
      <c r="M11" s="74" t="s">
        <v>12</v>
      </c>
      <c r="N11" s="74" t="s">
        <v>13</v>
      </c>
      <c r="O11" s="74" t="s">
        <v>14</v>
      </c>
      <c r="P11" s="74" t="s">
        <v>15</v>
      </c>
      <c r="Q11" s="74" t="s">
        <v>16</v>
      </c>
      <c r="R11" s="114" t="s">
        <v>98</v>
      </c>
      <c r="S11" s="115" t="s">
        <v>67</v>
      </c>
      <c r="T11" s="114" t="s">
        <v>106</v>
      </c>
      <c r="U11" s="115" t="s">
        <v>92</v>
      </c>
      <c r="V11" s="116" t="s">
        <v>18</v>
      </c>
    </row>
    <row r="12" spans="1:22" ht="14.4" thickBot="1" x14ac:dyDescent="0.3">
      <c r="A12" s="23" t="s">
        <v>28</v>
      </c>
      <c r="B12" s="29" t="s">
        <v>147</v>
      </c>
      <c r="C12" s="151">
        <f>D12/Metas!H6</f>
        <v>1.6494845360824744</v>
      </c>
      <c r="D12" s="144">
        <f>Q12/V12</f>
        <v>1.6</v>
      </c>
      <c r="E12" s="25">
        <v>13</v>
      </c>
      <c r="F12" s="25">
        <v>7</v>
      </c>
      <c r="G12" s="25">
        <v>13</v>
      </c>
      <c r="H12" s="25">
        <v>4</v>
      </c>
      <c r="I12" s="25">
        <v>10</v>
      </c>
      <c r="J12" s="25">
        <v>5</v>
      </c>
      <c r="K12" s="25">
        <v>12</v>
      </c>
      <c r="L12" s="25">
        <v>7</v>
      </c>
      <c r="M12" s="25">
        <v>9</v>
      </c>
      <c r="N12" s="25">
        <v>13</v>
      </c>
      <c r="O12" s="25">
        <v>30</v>
      </c>
      <c r="P12" s="25">
        <v>21</v>
      </c>
      <c r="Q12" s="101">
        <f t="shared" ref="Q12:Q16" si="0">SUM(E12:P12)</f>
        <v>144</v>
      </c>
      <c r="R12" s="101">
        <v>113</v>
      </c>
      <c r="S12" s="102">
        <f>R12</f>
        <v>113</v>
      </c>
      <c r="T12" s="101">
        <v>131</v>
      </c>
      <c r="U12" s="103">
        <v>131</v>
      </c>
      <c r="V12" s="101">
        <v>90</v>
      </c>
    </row>
    <row r="13" spans="1:22" ht="14.4" thickBot="1" x14ac:dyDescent="0.3">
      <c r="A13" s="23" t="s">
        <v>29</v>
      </c>
      <c r="B13" s="29" t="s">
        <v>148</v>
      </c>
      <c r="C13" s="151">
        <f>D13/Metas!H7</f>
        <v>0.99023331524688007</v>
      </c>
      <c r="D13" s="144">
        <f t="shared" ref="D13:D16" si="1">Q13/V13</f>
        <v>0.96052631578947367</v>
      </c>
      <c r="E13" s="25">
        <f>IFERROR(VLOOKUP($B13,[1]NUM7!$G$3:$T$157,2,FALSE),0)</f>
        <v>9</v>
      </c>
      <c r="F13" s="25">
        <f>IFERROR(VLOOKUP($B13,[1]NUM7!$G$3:$T$157,3,FALSE),0)</f>
        <v>1</v>
      </c>
      <c r="G13" s="25">
        <f>IFERROR(VLOOKUP($B13,[1]NUM7!$G$3:$T$157,4,FALSE),0)</f>
        <v>4</v>
      </c>
      <c r="H13" s="25">
        <f>IFERROR(VLOOKUP($B13,[1]NUM7!$G$3:$T$157,5,FALSE),0)</f>
        <v>4</v>
      </c>
      <c r="I13" s="25">
        <f>IFERROR(VLOOKUP($B13,[1]NUM7!$G$3:$T$157,6,FALSE),0)</f>
        <v>11</v>
      </c>
      <c r="J13" s="25">
        <f>IFERROR(VLOOKUP($B13,[1]NUM7!$G$3:$T$157,7,FALSE),0)</f>
        <v>5</v>
      </c>
      <c r="K13" s="25">
        <f>IFERROR(VLOOKUP($B13,[1]NUM7!$G$3:$T$157,8,FALSE),0)</f>
        <v>3</v>
      </c>
      <c r="L13" s="25">
        <f>IFERROR(VLOOKUP($B13,[1]NUM7!$G$3:$T$157,9,FALSE),0)</f>
        <v>7</v>
      </c>
      <c r="M13" s="25">
        <f>IFERROR(VLOOKUP($B13,[1]NUM7!$G$3:$T$157,10,FALSE),0)</f>
        <v>10</v>
      </c>
      <c r="N13" s="25">
        <f>IFERROR(VLOOKUP($B13,[1]NUM7!$G$3:$T$157,11,FALSE),0)</f>
        <v>4</v>
      </c>
      <c r="O13" s="25">
        <f>IFERROR(VLOOKUP($B13,[1]NUM7!$G$3:$T$157,12,FALSE),0)</f>
        <v>7</v>
      </c>
      <c r="P13" s="25">
        <f>IFERROR(VLOOKUP($B13,[1]NUM7!$G$3:$T$157,13,FALSE),0)</f>
        <v>8</v>
      </c>
      <c r="Q13" s="16">
        <f t="shared" si="0"/>
        <v>73</v>
      </c>
      <c r="R13" s="16">
        <f>IFERROR(VLOOKUP($B13,'[2]7 2018'!$G$3:$J$163,3,FALSE),0)</f>
        <v>73</v>
      </c>
      <c r="S13" s="17">
        <f t="shared" ref="S13:S16" si="2">R13</f>
        <v>73</v>
      </c>
      <c r="T13" s="16">
        <f>IFERROR(VLOOKUP($B13,[4]Datos!$G$3:$I$160,2,FALSE),0)</f>
        <v>0</v>
      </c>
      <c r="U13" s="28">
        <f>IFERROR(VLOOKUP($B13,[3]DEN7!$G$3:$H$159,2,FALSE),0)</f>
        <v>75</v>
      </c>
      <c r="V13" s="16">
        <f>IFERROR(VLOOKUP($B13,[1]DEN7!$G$3:$J$160,3,FALSE),0)</f>
        <v>76</v>
      </c>
    </row>
    <row r="14" spans="1:22" ht="14.4" thickBot="1" x14ac:dyDescent="0.3">
      <c r="A14" s="23" t="s">
        <v>150</v>
      </c>
      <c r="B14" s="29" t="s">
        <v>149</v>
      </c>
      <c r="C14" s="151">
        <f>D14/Metas!H8</f>
        <v>1.8820426756173578</v>
      </c>
      <c r="D14" s="144">
        <f t="shared" si="1"/>
        <v>1.8255813953488371</v>
      </c>
      <c r="E14" s="25">
        <f>IFERROR(VLOOKUP($B14,[1]NUM7!$G$3:$T$157,2,FALSE),0)</f>
        <v>24</v>
      </c>
      <c r="F14" s="25">
        <f>IFERROR(VLOOKUP($B14,[1]NUM7!$G$3:$T$157,3,FALSE),0)</f>
        <v>22</v>
      </c>
      <c r="G14" s="25">
        <f>IFERROR(VLOOKUP($B14,[1]NUM7!$G$3:$T$157,4,FALSE),0)</f>
        <v>15</v>
      </c>
      <c r="H14" s="25">
        <f>IFERROR(VLOOKUP($B14,[1]NUM7!$G$3:$T$157,5,FALSE),0)</f>
        <v>17</v>
      </c>
      <c r="I14" s="25">
        <f>IFERROR(VLOOKUP($B14,[1]NUM7!$G$3:$T$157,6,FALSE),0)</f>
        <v>9</v>
      </c>
      <c r="J14" s="25">
        <f>IFERROR(VLOOKUP($B14,[1]NUM7!$G$3:$T$157,7,FALSE),0)</f>
        <v>17</v>
      </c>
      <c r="K14" s="25">
        <f>IFERROR(VLOOKUP($B14,[1]NUM7!$G$3:$T$157,8,FALSE),0)</f>
        <v>6</v>
      </c>
      <c r="L14" s="25">
        <f>IFERROR(VLOOKUP($B14,[1]NUM7!$G$3:$T$157,9,FALSE),0)</f>
        <v>9</v>
      </c>
      <c r="M14" s="25">
        <f>IFERROR(VLOOKUP($B14,[1]NUM7!$G$3:$T$157,10,FALSE),0)</f>
        <v>8</v>
      </c>
      <c r="N14" s="25">
        <f>IFERROR(VLOOKUP($B14,[1]NUM7!$G$3:$T$157,11,FALSE),0)</f>
        <v>17</v>
      </c>
      <c r="O14" s="25">
        <f>IFERROR(VLOOKUP($B14,[1]NUM7!$G$3:$T$157,12,FALSE),0)</f>
        <v>7</v>
      </c>
      <c r="P14" s="25">
        <f>IFERROR(VLOOKUP($B14,[1]NUM7!$G$3:$T$157,13,FALSE),0)</f>
        <v>6</v>
      </c>
      <c r="Q14" s="16">
        <f t="shared" si="0"/>
        <v>157</v>
      </c>
      <c r="R14" s="16">
        <f>IFERROR(VLOOKUP($B14,'[2]7 2018'!$G$3:$J$163,3,FALSE),0)</f>
        <v>113</v>
      </c>
      <c r="S14" s="17">
        <f t="shared" si="2"/>
        <v>113</v>
      </c>
      <c r="T14" s="16">
        <f>IFERROR(VLOOKUP($B14,[4]Datos!$G$3:$I$160,2,FALSE),0)</f>
        <v>0</v>
      </c>
      <c r="U14" s="28">
        <f>IFERROR(VLOOKUP($B14,[3]DEN7!$G$3:$H$159,2,FALSE),0)</f>
        <v>87</v>
      </c>
      <c r="V14" s="16">
        <f>IFERROR(VLOOKUP($B14,[1]DEN7!$G$3:$J$160,3,FALSE),0)</f>
        <v>86</v>
      </c>
    </row>
    <row r="15" spans="1:22" ht="14.4" thickBot="1" x14ac:dyDescent="0.3">
      <c r="A15" s="23" t="s">
        <v>26</v>
      </c>
      <c r="B15" s="29" t="s">
        <v>151</v>
      </c>
      <c r="C15" s="151">
        <f>D15/Metas!H9</f>
        <v>0.87195600942655149</v>
      </c>
      <c r="D15" s="144">
        <f t="shared" si="1"/>
        <v>0.82835820895522383</v>
      </c>
      <c r="E15" s="25">
        <f>IFERROR(VLOOKUP($B15,[1]NUM7!$G$3:$T$157,2,FALSE),0)</f>
        <v>9</v>
      </c>
      <c r="F15" s="25">
        <f>IFERROR(VLOOKUP($B15,[1]NUM7!$G$3:$T$157,3,FALSE),0)</f>
        <v>9</v>
      </c>
      <c r="G15" s="25">
        <f>IFERROR(VLOOKUP($B15,[1]NUM7!$G$3:$T$157,4,FALSE),0)</f>
        <v>11</v>
      </c>
      <c r="H15" s="25">
        <f>IFERROR(VLOOKUP($B15,[1]NUM7!$G$3:$T$157,5,FALSE),0)</f>
        <v>9</v>
      </c>
      <c r="I15" s="25">
        <f>IFERROR(VLOOKUP($B15,[1]NUM7!$G$3:$T$157,6,FALSE),0)</f>
        <v>14</v>
      </c>
      <c r="J15" s="25">
        <f>IFERROR(VLOOKUP($B15,[1]NUM7!$G$3:$T$157,7,FALSE),0)</f>
        <v>13</v>
      </c>
      <c r="K15" s="25">
        <f>IFERROR(VLOOKUP($B15,[1]NUM7!$G$3:$T$157,8,FALSE),0)</f>
        <v>14</v>
      </c>
      <c r="L15" s="25">
        <f>IFERROR(VLOOKUP($B15,[1]NUM7!$G$3:$T$157,9,FALSE),0)</f>
        <v>8</v>
      </c>
      <c r="M15" s="25">
        <f>IFERROR(VLOOKUP($B15,[1]NUM7!$G$3:$T$157,10,FALSE),0)</f>
        <v>8</v>
      </c>
      <c r="N15" s="25">
        <f>IFERROR(VLOOKUP($B15,[1]NUM7!$G$3:$T$157,11,FALSE),0)</f>
        <v>6</v>
      </c>
      <c r="O15" s="25">
        <f>IFERROR(VLOOKUP($B15,[1]NUM7!$G$3:$T$157,12,FALSE),0)</f>
        <v>6</v>
      </c>
      <c r="P15" s="25">
        <f>IFERROR(VLOOKUP($B15,[1]NUM7!$G$3:$T$157,13,FALSE),0)</f>
        <v>4</v>
      </c>
      <c r="Q15" s="16">
        <f t="shared" si="0"/>
        <v>111</v>
      </c>
      <c r="R15" s="16">
        <f>IFERROR(VLOOKUP($B15,'[2]7 2018'!$G$3:$J$163,3,FALSE),0)</f>
        <v>227</v>
      </c>
      <c r="S15" s="17">
        <f t="shared" si="2"/>
        <v>227</v>
      </c>
      <c r="T15" s="16">
        <f>IFERROR(VLOOKUP($B15,[4]Datos!$G$3:$I$160,2,FALSE),0)</f>
        <v>0</v>
      </c>
      <c r="U15" s="28">
        <f>IFERROR(VLOOKUP($B15,[3]DEN7!$G$3:$H$159,2,FALSE),0)</f>
        <v>166</v>
      </c>
      <c r="V15" s="16">
        <f>IFERROR(VLOOKUP($B15,[1]DEN7!$G$3:$J$160,3,FALSE),0)</f>
        <v>134</v>
      </c>
    </row>
    <row r="16" spans="1:22" ht="14.4" thickBot="1" x14ac:dyDescent="0.3">
      <c r="A16" s="23" t="s">
        <v>27</v>
      </c>
      <c r="B16" s="29" t="s">
        <v>152</v>
      </c>
      <c r="C16" s="151">
        <f>D16/Metas!H10</f>
        <v>0.76923076923076927</v>
      </c>
      <c r="D16" s="144">
        <f t="shared" si="1"/>
        <v>0.73076923076923073</v>
      </c>
      <c r="E16" s="25">
        <f>IFERROR(VLOOKUP($B16,[1]NUM7!$G$3:$T$157,2,FALSE),0)</f>
        <v>15</v>
      </c>
      <c r="F16" s="25">
        <f>IFERROR(VLOOKUP($B16,[1]NUM7!$G$3:$T$157,3,FALSE),0)</f>
        <v>9</v>
      </c>
      <c r="G16" s="25">
        <f>IFERROR(VLOOKUP($B16,[1]NUM7!$G$3:$T$157,4,FALSE),0)</f>
        <v>14</v>
      </c>
      <c r="H16" s="25">
        <f>IFERROR(VLOOKUP($B16,[1]NUM7!$G$3:$T$157,5,FALSE),0)</f>
        <v>15</v>
      </c>
      <c r="I16" s="25">
        <f>IFERROR(VLOOKUP($B16,[1]NUM7!$G$3:$T$157,6,FALSE),0)</f>
        <v>5</v>
      </c>
      <c r="J16" s="25">
        <f>IFERROR(VLOOKUP($B16,[1]NUM7!$G$3:$T$157,7,FALSE),0)</f>
        <v>9</v>
      </c>
      <c r="K16" s="25">
        <f>IFERROR(VLOOKUP($B16,[1]NUM7!$G$3:$T$157,8,FALSE),0)</f>
        <v>9</v>
      </c>
      <c r="L16" s="25">
        <f>IFERROR(VLOOKUP($B16,[1]NUM7!$G$3:$T$157,9,FALSE),0)</f>
        <v>15</v>
      </c>
      <c r="M16" s="25">
        <f>IFERROR(VLOOKUP($B16,[1]NUM7!$G$3:$T$157,10,FALSE),0)</f>
        <v>14</v>
      </c>
      <c r="N16" s="25">
        <f>IFERROR(VLOOKUP($B16,[1]NUM7!$G$3:$T$157,11,FALSE),0)</f>
        <v>10</v>
      </c>
      <c r="O16" s="25">
        <f>IFERROR(VLOOKUP($B16,[1]NUM7!$G$3:$T$157,12,FALSE),0)</f>
        <v>11</v>
      </c>
      <c r="P16" s="25">
        <f>IFERROR(VLOOKUP($B16,[1]NUM7!$G$3:$T$157,13,FALSE),0)</f>
        <v>7</v>
      </c>
      <c r="Q16" s="16">
        <f t="shared" si="0"/>
        <v>133</v>
      </c>
      <c r="R16" s="16">
        <f>IFERROR(VLOOKUP($B16,'[2]7 2018'!$G$3:$J$163,3,FALSE),0)</f>
        <v>167</v>
      </c>
      <c r="S16" s="17">
        <f t="shared" si="2"/>
        <v>167</v>
      </c>
      <c r="T16" s="16">
        <f>IFERROR(VLOOKUP($B16,[4]Datos!$G$3:$I$160,2,FALSE),0)</f>
        <v>0</v>
      </c>
      <c r="U16" s="28">
        <f>IFERROR(VLOOKUP($B16,[3]DEN7!$G$3:$H$159,2,FALSE),0)</f>
        <v>192</v>
      </c>
      <c r="V16" s="16">
        <f>IFERROR(VLOOKUP($B16,[1]DEN7!$G$3:$J$160,3,FALSE),0)</f>
        <v>182</v>
      </c>
    </row>
  </sheetData>
  <sheetProtection selectLockedCells="1" selectUnlockedCells="1"/>
  <mergeCells count="9">
    <mergeCell ref="A1:A10"/>
    <mergeCell ref="R10:V10"/>
    <mergeCell ref="R2:V9"/>
    <mergeCell ref="E1:V1"/>
    <mergeCell ref="B1:B10"/>
    <mergeCell ref="D1:D10"/>
    <mergeCell ref="E10:Q10"/>
    <mergeCell ref="E2:Q9"/>
    <mergeCell ref="C1:C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customWidth="1"/>
    <col min="3" max="3" width="16.44140625" style="20" customWidth="1"/>
    <col min="4" max="4" width="13.88671875" style="19" bestFit="1" customWidth="1"/>
    <col min="5" max="5" width="8.44140625" style="22" bestFit="1" customWidth="1"/>
    <col min="6" max="6" width="9.88671875" style="22" bestFit="1" customWidth="1"/>
    <col min="7" max="8" width="9.6640625" style="19" bestFit="1" customWidth="1"/>
    <col min="9" max="13" width="9.6640625" style="19" customWidth="1"/>
    <col min="14" max="16" width="9.6640625" style="19" bestFit="1" customWidth="1"/>
    <col min="17" max="17" width="11.6640625" style="19" bestFit="1" customWidth="1"/>
    <col min="18" max="18" width="11.44140625" style="19"/>
    <col min="19" max="19" width="13.6640625" style="19" customWidth="1"/>
    <col min="20" max="16384" width="11.44140625" style="20"/>
  </cols>
  <sheetData>
    <row r="1" spans="1:19" s="111" customFormat="1" ht="73.5" customHeight="1" thickBot="1" x14ac:dyDescent="0.3">
      <c r="A1" s="167" t="s">
        <v>0</v>
      </c>
      <c r="B1" s="170" t="s">
        <v>1</v>
      </c>
      <c r="C1" s="170" t="s">
        <v>34</v>
      </c>
      <c r="D1" s="174" t="s">
        <v>32</v>
      </c>
      <c r="E1" s="177" t="s">
        <v>107</v>
      </c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19" s="111" customFormat="1" ht="15" customHeight="1" thickTop="1" x14ac:dyDescent="0.25">
      <c r="A2" s="168"/>
      <c r="B2" s="171"/>
      <c r="C2" s="173"/>
      <c r="D2" s="175"/>
      <c r="E2" s="218" t="s">
        <v>2</v>
      </c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184" t="s">
        <v>3</v>
      </c>
      <c r="S2" s="185"/>
    </row>
    <row r="3" spans="1:19" s="111" customFormat="1" ht="15" customHeight="1" x14ac:dyDescent="0.25">
      <c r="A3" s="168"/>
      <c r="B3" s="171"/>
      <c r="C3" s="173"/>
      <c r="D3" s="175"/>
      <c r="E3" s="218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184"/>
      <c r="S3" s="185"/>
    </row>
    <row r="4" spans="1:19" s="111" customFormat="1" ht="15" customHeight="1" x14ac:dyDescent="0.25">
      <c r="A4" s="168"/>
      <c r="B4" s="171"/>
      <c r="C4" s="173"/>
      <c r="D4" s="175"/>
      <c r="E4" s="218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184"/>
      <c r="S4" s="185"/>
    </row>
    <row r="5" spans="1:19" s="111" customFormat="1" ht="15" customHeight="1" x14ac:dyDescent="0.25">
      <c r="A5" s="168"/>
      <c r="B5" s="171"/>
      <c r="C5" s="173"/>
      <c r="D5" s="175"/>
      <c r="E5" s="218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184"/>
      <c r="S5" s="185"/>
    </row>
    <row r="6" spans="1:19" s="111" customFormat="1" ht="15" customHeight="1" x14ac:dyDescent="0.25">
      <c r="A6" s="168"/>
      <c r="B6" s="171"/>
      <c r="C6" s="173"/>
      <c r="D6" s="175"/>
      <c r="E6" s="218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184"/>
      <c r="S6" s="185"/>
    </row>
    <row r="7" spans="1:19" s="111" customFormat="1" ht="15" customHeight="1" x14ac:dyDescent="0.25">
      <c r="A7" s="168"/>
      <c r="B7" s="171"/>
      <c r="C7" s="173"/>
      <c r="D7" s="175"/>
      <c r="E7" s="218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184"/>
      <c r="S7" s="185"/>
    </row>
    <row r="8" spans="1:19" s="111" customFormat="1" ht="15" customHeight="1" x14ac:dyDescent="0.25">
      <c r="A8" s="168"/>
      <c r="B8" s="171"/>
      <c r="C8" s="173"/>
      <c r="D8" s="175"/>
      <c r="E8" s="218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184"/>
      <c r="S8" s="185"/>
    </row>
    <row r="9" spans="1:19" s="111" customFormat="1" ht="15.75" customHeight="1" thickBot="1" x14ac:dyDescent="0.3">
      <c r="A9" s="168"/>
      <c r="B9" s="171"/>
      <c r="C9" s="173"/>
      <c r="D9" s="175"/>
      <c r="E9" s="219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186"/>
      <c r="S9" s="187"/>
    </row>
    <row r="10" spans="1:19" s="111" customFormat="1" ht="57.75" customHeight="1" thickTop="1" thickBot="1" x14ac:dyDescent="0.3">
      <c r="A10" s="169"/>
      <c r="B10" s="172"/>
      <c r="C10" s="173"/>
      <c r="D10" s="176"/>
      <c r="E10" s="211" t="s">
        <v>108</v>
      </c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189" t="s">
        <v>45</v>
      </c>
      <c r="S10" s="190"/>
    </row>
    <row r="11" spans="1:19" s="111" customFormat="1" ht="14.4" thickBot="1" x14ac:dyDescent="0.3">
      <c r="A11" s="71"/>
      <c r="B11" s="72"/>
      <c r="C11" s="172"/>
      <c r="D11" s="73" t="s">
        <v>33</v>
      </c>
      <c r="E11" s="74" t="s">
        <v>4</v>
      </c>
      <c r="F11" s="74" t="s">
        <v>5</v>
      </c>
      <c r="G11" s="73" t="s">
        <v>6</v>
      </c>
      <c r="H11" s="73" t="s">
        <v>7</v>
      </c>
      <c r="I11" s="73" t="s">
        <v>8</v>
      </c>
      <c r="J11" s="73" t="s">
        <v>9</v>
      </c>
      <c r="K11" s="73" t="s">
        <v>10</v>
      </c>
      <c r="L11" s="73" t="s">
        <v>11</v>
      </c>
      <c r="M11" s="73" t="s">
        <v>12</v>
      </c>
      <c r="N11" s="73" t="s">
        <v>13</v>
      </c>
      <c r="O11" s="73" t="s">
        <v>14</v>
      </c>
      <c r="P11" s="73" t="s">
        <v>15</v>
      </c>
      <c r="Q11" s="75" t="s">
        <v>16</v>
      </c>
      <c r="R11" s="205"/>
      <c r="S11" s="206"/>
    </row>
    <row r="12" spans="1:19" ht="14.4" thickBot="1" x14ac:dyDescent="0.3">
      <c r="A12" s="23" t="s">
        <v>28</v>
      </c>
      <c r="B12" s="29" t="s">
        <v>147</v>
      </c>
      <c r="C12" s="151">
        <f>D12/Metas!I6</f>
        <v>1.0813598938338118</v>
      </c>
      <c r="D12" s="144">
        <f>Q12/R12</f>
        <v>0.24287343215507412</v>
      </c>
      <c r="E12" s="25"/>
      <c r="F12" s="25"/>
      <c r="G12" s="25">
        <v>0</v>
      </c>
      <c r="H12" s="25">
        <v>17</v>
      </c>
      <c r="I12" s="25">
        <v>18</v>
      </c>
      <c r="J12" s="25">
        <v>43</v>
      </c>
      <c r="K12" s="25">
        <v>24</v>
      </c>
      <c r="L12" s="25">
        <v>26</v>
      </c>
      <c r="M12" s="25">
        <v>17</v>
      </c>
      <c r="N12" s="25">
        <v>16</v>
      </c>
      <c r="O12" s="25">
        <v>22</v>
      </c>
      <c r="P12" s="25">
        <v>30</v>
      </c>
      <c r="Q12" s="86">
        <f>SUM(E12:P12)</f>
        <v>213</v>
      </c>
      <c r="R12" s="248">
        <v>877</v>
      </c>
      <c r="S12" s="249"/>
    </row>
    <row r="13" spans="1:19" ht="14.4" thickBot="1" x14ac:dyDescent="0.3">
      <c r="A13" s="23" t="s">
        <v>29</v>
      </c>
      <c r="B13" s="29" t="s">
        <v>148</v>
      </c>
      <c r="C13" s="151">
        <f>D13/Metas!I7</f>
        <v>1.0169778807310941</v>
      </c>
      <c r="D13" s="144">
        <f t="shared" ref="D13:D16" si="0">Q13/R13</f>
        <v>0.46272493573264784</v>
      </c>
      <c r="E13" s="25">
        <f>IFERROR(VLOOKUP($B13,[1]NUM8!$G$3:$T$128,2,FALSE),0)</f>
        <v>0</v>
      </c>
      <c r="F13" s="25">
        <f>IFERROR(VLOOKUP($B13,[1]NUM8!$G$3:$T$128,3,FALSE),0)</f>
        <v>0</v>
      </c>
      <c r="G13" s="25">
        <f>IFERROR(VLOOKUP($B13,[1]NUM8!$G$3:$T$128,4,FALSE),0)</f>
        <v>0</v>
      </c>
      <c r="H13" s="25">
        <f>IFERROR(VLOOKUP($B13,[1]NUM8!$G$3:$T$128,5,FALSE),0)</f>
        <v>0</v>
      </c>
      <c r="I13" s="25">
        <f>IFERROR(VLOOKUP($B13,[1]NUM8!$G$3:$T$128,6,FALSE),0)</f>
        <v>0</v>
      </c>
      <c r="J13" s="25">
        <f>IFERROR(VLOOKUP($B13,[1]NUM8!$G$3:$T$128,7,FALSE),0)</f>
        <v>8</v>
      </c>
      <c r="K13" s="25">
        <f>IFERROR(VLOOKUP($B13,[1]NUM8!$G$3:$T$128,8,FALSE),0)</f>
        <v>4</v>
      </c>
      <c r="L13" s="25">
        <f>IFERROR(VLOOKUP($B13,[1]NUM8!$G$3:$T$128,9,FALSE),0)</f>
        <v>3</v>
      </c>
      <c r="M13" s="25">
        <f>IFERROR(VLOOKUP($B13,[1]NUM8!$G$3:$T$128,10,FALSE),0)</f>
        <v>3</v>
      </c>
      <c r="N13" s="25">
        <f>IFERROR(VLOOKUP($B13,[1]NUM8!$G$3:$T$128,11,FALSE),0)</f>
        <v>8</v>
      </c>
      <c r="O13" s="25">
        <f>IFERROR(VLOOKUP($B13,[1]NUM8!$G$3:$T$128,12,FALSE),0)</f>
        <v>63</v>
      </c>
      <c r="P13" s="25">
        <f>IFERROR(VLOOKUP($B13,[1]NUM8!$G$3:$T$128,13,FALSE),0)</f>
        <v>91</v>
      </c>
      <c r="Q13" s="3">
        <f t="shared" ref="Q13:Q16" si="1">SUM(E13:P13)</f>
        <v>180</v>
      </c>
      <c r="R13" s="248">
        <v>389</v>
      </c>
      <c r="S13" s="249"/>
    </row>
    <row r="14" spans="1:19" ht="14.4" thickBot="1" x14ac:dyDescent="0.3">
      <c r="A14" s="23" t="s">
        <v>150</v>
      </c>
      <c r="B14" s="29" t="s">
        <v>149</v>
      </c>
      <c r="C14" s="151">
        <f>D14/Metas!I8</f>
        <v>0.94718812296255883</v>
      </c>
      <c r="D14" s="144">
        <f t="shared" si="0"/>
        <v>0.17115689381933438</v>
      </c>
      <c r="E14" s="25">
        <f>IFERROR(VLOOKUP($B14,[1]NUM8!$G$3:$T$128,2,FALSE),0)</f>
        <v>0</v>
      </c>
      <c r="F14" s="25">
        <f>IFERROR(VLOOKUP($B14,[1]NUM8!$G$3:$T$128,3,FALSE),0)</f>
        <v>0</v>
      </c>
      <c r="G14" s="25">
        <f>IFERROR(VLOOKUP($B14,[1]NUM8!$G$3:$T$128,4,FALSE),0)</f>
        <v>0</v>
      </c>
      <c r="H14" s="25">
        <f>IFERROR(VLOOKUP($B14,[1]NUM8!$G$3:$T$128,5,FALSE),0)</f>
        <v>0</v>
      </c>
      <c r="I14" s="25">
        <f>IFERROR(VLOOKUP($B14,[1]NUM8!$G$3:$T$128,6,FALSE),0)</f>
        <v>8</v>
      </c>
      <c r="J14" s="25">
        <f>IFERROR(VLOOKUP($B14,[1]NUM8!$G$3:$T$128,7,FALSE),0)</f>
        <v>9</v>
      </c>
      <c r="K14" s="25">
        <f>IFERROR(VLOOKUP($B14,[1]NUM8!$G$3:$T$128,8,FALSE),0)</f>
        <v>16</v>
      </c>
      <c r="L14" s="25">
        <f>IFERROR(VLOOKUP($B14,[1]NUM8!$G$3:$T$128,9,FALSE),0)</f>
        <v>30</v>
      </c>
      <c r="M14" s="25">
        <f>IFERROR(VLOOKUP($B14,[1]NUM8!$G$3:$T$128,10,FALSE),0)</f>
        <v>4</v>
      </c>
      <c r="N14" s="25">
        <f>IFERROR(VLOOKUP($B14,[1]NUM8!$G$3:$T$128,11,FALSE),0)</f>
        <v>19</v>
      </c>
      <c r="O14" s="25">
        <f>IFERROR(VLOOKUP($B14,[1]NUM8!$G$3:$T$128,12,FALSE),0)</f>
        <v>22</v>
      </c>
      <c r="P14" s="25">
        <f>IFERROR(VLOOKUP($B14,[1]NUM8!$G$3:$T$128,13,FALSE),0)</f>
        <v>0</v>
      </c>
      <c r="Q14" s="3">
        <f t="shared" si="1"/>
        <v>108</v>
      </c>
      <c r="R14" s="248">
        <v>631</v>
      </c>
      <c r="S14" s="249"/>
    </row>
    <row r="15" spans="1:19" ht="14.4" thickBot="1" x14ac:dyDescent="0.3">
      <c r="A15" s="23" t="s">
        <v>26</v>
      </c>
      <c r="B15" s="29" t="s">
        <v>151</v>
      </c>
      <c r="C15" s="151">
        <f>D15/Metas!I9</f>
        <v>0.95795308921796685</v>
      </c>
      <c r="D15" s="144">
        <f t="shared" si="0"/>
        <v>0.19226118500604594</v>
      </c>
      <c r="E15" s="25">
        <f>IFERROR(VLOOKUP($B15,[1]NUM8!$G$3:$T$128,2,FALSE),0)</f>
        <v>11</v>
      </c>
      <c r="F15" s="25">
        <f>IFERROR(VLOOKUP($B15,[1]NUM8!$G$3:$T$128,3,FALSE),0)</f>
        <v>5</v>
      </c>
      <c r="G15" s="25">
        <f>IFERROR(VLOOKUP($B15,[1]NUM8!$G$3:$T$128,4,FALSE),0)</f>
        <v>1</v>
      </c>
      <c r="H15" s="25">
        <f>IFERROR(VLOOKUP($B15,[1]NUM8!$G$3:$T$128,5,FALSE),0)</f>
        <v>0</v>
      </c>
      <c r="I15" s="25">
        <f>IFERROR(VLOOKUP($B15,[1]NUM8!$G$3:$T$128,6,FALSE),0)</f>
        <v>35</v>
      </c>
      <c r="J15" s="25">
        <f>IFERROR(VLOOKUP($B15,[1]NUM8!$G$3:$T$128,7,FALSE),0)</f>
        <v>38</v>
      </c>
      <c r="K15" s="25">
        <f>IFERROR(VLOOKUP($B15,[1]NUM8!$G$3:$T$128,8,FALSE),0)</f>
        <v>32</v>
      </c>
      <c r="L15" s="25">
        <f>IFERROR(VLOOKUP($B15,[1]NUM8!$G$3:$T$128,9,FALSE),0)</f>
        <v>20</v>
      </c>
      <c r="M15" s="25">
        <f>IFERROR(VLOOKUP($B15,[1]NUM8!$G$3:$T$128,10,FALSE),0)</f>
        <v>7</v>
      </c>
      <c r="N15" s="25">
        <f>IFERROR(VLOOKUP($B15,[1]NUM8!$G$3:$T$128,11,FALSE),0)</f>
        <v>5</v>
      </c>
      <c r="O15" s="25">
        <f>IFERROR(VLOOKUP($B15,[1]NUM8!$G$3:$T$128,12,FALSE),0)</f>
        <v>3</v>
      </c>
      <c r="P15" s="25">
        <f>IFERROR(VLOOKUP($B15,[1]NUM8!$G$3:$T$128,13,FALSE),0)</f>
        <v>2</v>
      </c>
      <c r="Q15" s="3">
        <f t="shared" si="1"/>
        <v>159</v>
      </c>
      <c r="R15" s="248">
        <v>827</v>
      </c>
      <c r="S15" s="249"/>
    </row>
    <row r="16" spans="1:19" ht="14.4" thickBot="1" x14ac:dyDescent="0.3">
      <c r="A16" s="23" t="s">
        <v>27</v>
      </c>
      <c r="B16" s="29" t="s">
        <v>152</v>
      </c>
      <c r="C16" s="151">
        <f>D16/Metas!I10</f>
        <v>0.92199235455570616</v>
      </c>
      <c r="D16" s="144">
        <f t="shared" si="0"/>
        <v>0.1668806161745828</v>
      </c>
      <c r="E16" s="25">
        <f>IFERROR(VLOOKUP($B16,[1]NUM8!$G$3:$T$128,2,FALSE),0)</f>
        <v>0</v>
      </c>
      <c r="F16" s="25">
        <f>IFERROR(VLOOKUP($B16,[1]NUM8!$G$3:$T$128,3,FALSE),0)</f>
        <v>1</v>
      </c>
      <c r="G16" s="25">
        <f>IFERROR(VLOOKUP($B16,[1]NUM8!$G$3:$T$128,4,FALSE),0)</f>
        <v>0</v>
      </c>
      <c r="H16" s="25">
        <f>IFERROR(VLOOKUP($B16,[1]NUM8!$G$3:$T$128,5,FALSE),0)</f>
        <v>17</v>
      </c>
      <c r="I16" s="25">
        <f>IFERROR(VLOOKUP($B16,[1]NUM8!$G$3:$T$128,6,FALSE),0)</f>
        <v>19</v>
      </c>
      <c r="J16" s="25">
        <f>IFERROR(VLOOKUP($B16,[1]NUM8!$G$3:$T$128,7,FALSE),0)</f>
        <v>15</v>
      </c>
      <c r="K16" s="25">
        <f>IFERROR(VLOOKUP($B16,[1]NUM8!$G$3:$T$128,8,FALSE),0)</f>
        <v>4</v>
      </c>
      <c r="L16" s="25">
        <f>IFERROR(VLOOKUP($B16,[1]NUM8!$G$3:$T$128,9,FALSE),0)</f>
        <v>4</v>
      </c>
      <c r="M16" s="25">
        <f>IFERROR(VLOOKUP($B16,[1]NUM8!$G$3:$T$128,10,FALSE),0)</f>
        <v>29</v>
      </c>
      <c r="N16" s="25">
        <f>IFERROR(VLOOKUP($B16,[1]NUM8!$G$3:$T$128,11,FALSE),0)</f>
        <v>7</v>
      </c>
      <c r="O16" s="25">
        <f>IFERROR(VLOOKUP($B16,[1]NUM8!$G$3:$T$128,12,FALSE),0)</f>
        <v>22</v>
      </c>
      <c r="P16" s="25">
        <f>IFERROR(VLOOKUP($B16,[1]NUM8!$G$3:$T$128,13,FALSE),0)</f>
        <v>12</v>
      </c>
      <c r="Q16" s="3">
        <f t="shared" si="1"/>
        <v>130</v>
      </c>
      <c r="R16" s="248">
        <v>779</v>
      </c>
      <c r="S16" s="249"/>
    </row>
  </sheetData>
  <sheetProtection selectLockedCells="1" selectUnlockedCells="1"/>
  <mergeCells count="14">
    <mergeCell ref="R12:S12"/>
    <mergeCell ref="R13:S13"/>
    <mergeCell ref="R14:S14"/>
    <mergeCell ref="R15:S15"/>
    <mergeCell ref="R16:S16"/>
    <mergeCell ref="A1:A10"/>
    <mergeCell ref="B1:B10"/>
    <mergeCell ref="C1:C11"/>
    <mergeCell ref="D1:D10"/>
    <mergeCell ref="E1:S1"/>
    <mergeCell ref="E2:Q9"/>
    <mergeCell ref="R2:S9"/>
    <mergeCell ref="E10:Q10"/>
    <mergeCell ref="R10:S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bestFit="1" customWidth="1"/>
    <col min="3" max="3" width="17" style="20" customWidth="1"/>
    <col min="4" max="4" width="14.109375" style="19" customWidth="1"/>
    <col min="5" max="5" width="9.44140625" style="22" bestFit="1" customWidth="1"/>
    <col min="6" max="6" width="9.88671875" style="22" bestFit="1" customWidth="1"/>
    <col min="7" max="8" width="9.6640625" style="19" bestFit="1" customWidth="1"/>
    <col min="9" max="11" width="9.6640625" style="19" customWidth="1"/>
    <col min="12" max="13" width="11.109375" style="19" bestFit="1" customWidth="1"/>
    <col min="14" max="16" width="9.6640625" style="19" bestFit="1" customWidth="1"/>
    <col min="17" max="17" width="11.6640625" style="19" bestFit="1" customWidth="1"/>
    <col min="18" max="18" width="11.44140625" style="19"/>
    <col min="19" max="19" width="13.44140625" style="19" customWidth="1"/>
    <col min="20" max="16384" width="11.44140625" style="20"/>
  </cols>
  <sheetData>
    <row r="1" spans="1:19" s="111" customFormat="1" ht="73.5" customHeight="1" thickBot="1" x14ac:dyDescent="0.3">
      <c r="A1" s="167" t="s">
        <v>0</v>
      </c>
      <c r="B1" s="170" t="s">
        <v>1</v>
      </c>
      <c r="C1" s="170" t="s">
        <v>34</v>
      </c>
      <c r="D1" s="174" t="s">
        <v>32</v>
      </c>
      <c r="E1" s="177" t="s">
        <v>109</v>
      </c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19" s="111" customFormat="1" ht="15" customHeight="1" thickTop="1" x14ac:dyDescent="0.25">
      <c r="A2" s="168"/>
      <c r="B2" s="171"/>
      <c r="C2" s="173"/>
      <c r="D2" s="175"/>
      <c r="E2" s="218" t="s">
        <v>2</v>
      </c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184" t="s">
        <v>3</v>
      </c>
      <c r="S2" s="185"/>
    </row>
    <row r="3" spans="1:19" s="111" customFormat="1" ht="15" customHeight="1" x14ac:dyDescent="0.25">
      <c r="A3" s="168"/>
      <c r="B3" s="171"/>
      <c r="C3" s="173"/>
      <c r="D3" s="175"/>
      <c r="E3" s="218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184"/>
      <c r="S3" s="185"/>
    </row>
    <row r="4" spans="1:19" s="111" customFormat="1" ht="15" customHeight="1" x14ac:dyDescent="0.25">
      <c r="A4" s="168"/>
      <c r="B4" s="171"/>
      <c r="C4" s="173"/>
      <c r="D4" s="175"/>
      <c r="E4" s="218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184"/>
      <c r="S4" s="185"/>
    </row>
    <row r="5" spans="1:19" s="111" customFormat="1" ht="15" customHeight="1" x14ac:dyDescent="0.25">
      <c r="A5" s="168"/>
      <c r="B5" s="171"/>
      <c r="C5" s="173"/>
      <c r="D5" s="175"/>
      <c r="E5" s="218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184"/>
      <c r="S5" s="185"/>
    </row>
    <row r="6" spans="1:19" s="111" customFormat="1" ht="15" customHeight="1" x14ac:dyDescent="0.25">
      <c r="A6" s="168"/>
      <c r="B6" s="171"/>
      <c r="C6" s="173"/>
      <c r="D6" s="175"/>
      <c r="E6" s="218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184"/>
      <c r="S6" s="185"/>
    </row>
    <row r="7" spans="1:19" s="111" customFormat="1" ht="15" customHeight="1" x14ac:dyDescent="0.25">
      <c r="A7" s="168"/>
      <c r="B7" s="171"/>
      <c r="C7" s="173"/>
      <c r="D7" s="175"/>
      <c r="E7" s="218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184"/>
      <c r="S7" s="185"/>
    </row>
    <row r="8" spans="1:19" s="111" customFormat="1" ht="15" customHeight="1" x14ac:dyDescent="0.25">
      <c r="A8" s="168"/>
      <c r="B8" s="171"/>
      <c r="C8" s="173"/>
      <c r="D8" s="175"/>
      <c r="E8" s="218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184"/>
      <c r="S8" s="185"/>
    </row>
    <row r="9" spans="1:19" s="111" customFormat="1" ht="15.75" customHeight="1" thickBot="1" x14ac:dyDescent="0.3">
      <c r="A9" s="168"/>
      <c r="B9" s="171"/>
      <c r="C9" s="173"/>
      <c r="D9" s="175"/>
      <c r="E9" s="219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186"/>
      <c r="S9" s="187"/>
    </row>
    <row r="10" spans="1:19" s="111" customFormat="1" ht="57.75" customHeight="1" thickTop="1" thickBot="1" x14ac:dyDescent="0.3">
      <c r="A10" s="169"/>
      <c r="B10" s="172"/>
      <c r="C10" s="173"/>
      <c r="D10" s="176"/>
      <c r="E10" s="211" t="s">
        <v>22</v>
      </c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189" t="s">
        <v>84</v>
      </c>
      <c r="S10" s="190"/>
    </row>
    <row r="11" spans="1:19" s="111" customFormat="1" ht="14.4" thickBot="1" x14ac:dyDescent="0.3">
      <c r="A11" s="71"/>
      <c r="B11" s="72"/>
      <c r="C11" s="172"/>
      <c r="D11" s="73" t="s">
        <v>33</v>
      </c>
      <c r="E11" s="74" t="s">
        <v>4</v>
      </c>
      <c r="F11" s="74" t="s">
        <v>5</v>
      </c>
      <c r="G11" s="73" t="s">
        <v>6</v>
      </c>
      <c r="H11" s="73" t="s">
        <v>7</v>
      </c>
      <c r="I11" s="73" t="s">
        <v>8</v>
      </c>
      <c r="J11" s="73" t="s">
        <v>9</v>
      </c>
      <c r="K11" s="73" t="s">
        <v>10</v>
      </c>
      <c r="L11" s="73" t="s">
        <v>11</v>
      </c>
      <c r="M11" s="73" t="s">
        <v>12</v>
      </c>
      <c r="N11" s="73" t="s">
        <v>13</v>
      </c>
      <c r="O11" s="73" t="s">
        <v>14</v>
      </c>
      <c r="P11" s="73" t="s">
        <v>15</v>
      </c>
      <c r="Q11" s="75" t="s">
        <v>16</v>
      </c>
      <c r="R11" s="205"/>
      <c r="S11" s="206"/>
    </row>
    <row r="12" spans="1:19" ht="14.4" thickBot="1" x14ac:dyDescent="0.3">
      <c r="A12" s="23" t="s">
        <v>28</v>
      </c>
      <c r="B12" s="29" t="s">
        <v>147</v>
      </c>
      <c r="C12" s="151">
        <f>D12/Metas!J6</f>
        <v>1.1781981257968341</v>
      </c>
      <c r="D12" s="144">
        <f>Q12/R12</f>
        <v>0.38267875125881168</v>
      </c>
      <c r="E12" s="25">
        <v>26</v>
      </c>
      <c r="F12" s="25">
        <v>75</v>
      </c>
      <c r="G12" s="25">
        <v>90</v>
      </c>
      <c r="H12" s="25">
        <v>130</v>
      </c>
      <c r="I12" s="25">
        <v>151</v>
      </c>
      <c r="J12" s="25">
        <v>79</v>
      </c>
      <c r="K12" s="25">
        <v>82</v>
      </c>
      <c r="L12" s="25">
        <v>109</v>
      </c>
      <c r="M12" s="25">
        <v>4</v>
      </c>
      <c r="N12" s="25">
        <v>4</v>
      </c>
      <c r="O12" s="25">
        <v>8</v>
      </c>
      <c r="P12" s="25">
        <v>2</v>
      </c>
      <c r="Q12" s="86">
        <f>SUM(E12:P12)</f>
        <v>760</v>
      </c>
      <c r="R12" s="248">
        <v>1986</v>
      </c>
      <c r="S12" s="249"/>
    </row>
    <row r="13" spans="1:19" ht="14.4" thickBot="1" x14ac:dyDescent="0.3">
      <c r="A13" s="23" t="s">
        <v>29</v>
      </c>
      <c r="B13" s="29" t="s">
        <v>148</v>
      </c>
      <c r="C13" s="151">
        <f>D13/Metas!J7</f>
        <v>1.3165482018452268</v>
      </c>
      <c r="D13" s="144">
        <f t="shared" ref="D13:D16" si="0">Q13/R13</f>
        <v>0.19800884955752213</v>
      </c>
      <c r="E13" s="25">
        <f>IFERROR(VLOOKUP($B13,[1]NUM9!$G$3:$T$145,2,FALSE),0)</f>
        <v>12</v>
      </c>
      <c r="F13" s="25">
        <f>IFERROR(VLOOKUP($B13,[1]NUM9!$G$3:$T$145,3,FALSE),0)</f>
        <v>9</v>
      </c>
      <c r="G13" s="25">
        <f>IFERROR(VLOOKUP($B13,[1]NUM9!$G$3:$T$145,4,FALSE),0)</f>
        <v>9</v>
      </c>
      <c r="H13" s="25">
        <f>IFERROR(VLOOKUP($B13,[1]NUM9!$G$3:$T$145,5,FALSE),0)</f>
        <v>18</v>
      </c>
      <c r="I13" s="25">
        <f>IFERROR(VLOOKUP($B13,[1]NUM9!$G$3:$T$145,6,FALSE),0)</f>
        <v>24</v>
      </c>
      <c r="J13" s="25">
        <f>IFERROR(VLOOKUP($B13,[1]NUM9!$G$3:$T$145,7,FALSE),0)</f>
        <v>24</v>
      </c>
      <c r="K13" s="25">
        <f>IFERROR(VLOOKUP($B13,[1]NUM9!$G$3:$T$145,8,FALSE),0)</f>
        <v>23</v>
      </c>
      <c r="L13" s="25">
        <f>IFERROR(VLOOKUP($B13,[1]NUM9!$G$3:$T$145,9,FALSE),0)</f>
        <v>19</v>
      </c>
      <c r="M13" s="25">
        <f>IFERROR(VLOOKUP($B13,[1]NUM9!$G$3:$T$145,10,FALSE),0)</f>
        <v>15</v>
      </c>
      <c r="N13" s="25">
        <f>IFERROR(VLOOKUP($B13,[1]NUM9!$G$3:$T$145,11,FALSE),0)</f>
        <v>19</v>
      </c>
      <c r="O13" s="25">
        <f>IFERROR(VLOOKUP($B13,[1]NUM9!$G$3:$T$145,12,FALSE),0)</f>
        <v>6</v>
      </c>
      <c r="P13" s="25">
        <f>IFERROR(VLOOKUP($B13,[1]NUM9!$G$3:$T$145,13,FALSE),0)</f>
        <v>1</v>
      </c>
      <c r="Q13" s="3">
        <f t="shared" ref="Q13:Q16" si="1">SUM(E13:P13)</f>
        <v>179</v>
      </c>
      <c r="R13" s="248">
        <v>904</v>
      </c>
      <c r="S13" s="249"/>
    </row>
    <row r="14" spans="1:19" ht="14.4" thickBot="1" x14ac:dyDescent="0.3">
      <c r="A14" s="23" t="s">
        <v>150</v>
      </c>
      <c r="B14" s="29" t="s">
        <v>149</v>
      </c>
      <c r="C14" s="151">
        <f>D14/Metas!J8</f>
        <v>1.1586357622632333</v>
      </c>
      <c r="D14" s="144">
        <f t="shared" si="0"/>
        <v>0.24366110080395795</v>
      </c>
      <c r="E14" s="25">
        <f>IFERROR(VLOOKUP($B14,[1]NUM9!$G$3:$T$145,2,FALSE),0)</f>
        <v>13</v>
      </c>
      <c r="F14" s="25">
        <f>IFERROR(VLOOKUP($B14,[1]NUM9!$G$3:$T$145,3,FALSE),0)</f>
        <v>15</v>
      </c>
      <c r="G14" s="25">
        <f>IFERROR(VLOOKUP($B14,[1]NUM9!$G$3:$T$145,4,FALSE),0)</f>
        <v>17</v>
      </c>
      <c r="H14" s="25">
        <f>IFERROR(VLOOKUP($B14,[1]NUM9!$G$3:$T$145,5,FALSE),0)</f>
        <v>19</v>
      </c>
      <c r="I14" s="25">
        <f>IFERROR(VLOOKUP($B14,[1]NUM9!$G$3:$T$145,6,FALSE),0)</f>
        <v>8</v>
      </c>
      <c r="J14" s="25">
        <f>IFERROR(VLOOKUP($B14,[1]NUM9!$G$3:$T$145,7,FALSE),0)</f>
        <v>6</v>
      </c>
      <c r="K14" s="25">
        <f>IFERROR(VLOOKUP($B14,[1]NUM9!$G$3:$T$145,8,FALSE),0)</f>
        <v>18</v>
      </c>
      <c r="L14" s="25">
        <f>IFERROR(VLOOKUP($B14,[1]NUM9!$G$3:$T$145,9,FALSE),0)</f>
        <v>15</v>
      </c>
      <c r="M14" s="25">
        <f>IFERROR(VLOOKUP($B14,[1]NUM9!$G$3:$T$145,10,FALSE),0)</f>
        <v>60</v>
      </c>
      <c r="N14" s="25">
        <f>IFERROR(VLOOKUP($B14,[1]NUM9!$G$3:$T$145,11,FALSE),0)</f>
        <v>45</v>
      </c>
      <c r="O14" s="25">
        <f>IFERROR(VLOOKUP($B14,[1]NUM9!$G$3:$T$145,12,FALSE),0)</f>
        <v>108</v>
      </c>
      <c r="P14" s="25">
        <f>IFERROR(VLOOKUP($B14,[1]NUM9!$G$3:$T$145,13,FALSE),0)</f>
        <v>70</v>
      </c>
      <c r="Q14" s="3">
        <f t="shared" si="1"/>
        <v>394</v>
      </c>
      <c r="R14" s="248">
        <v>1617</v>
      </c>
      <c r="S14" s="249"/>
    </row>
    <row r="15" spans="1:19" ht="14.4" thickBot="1" x14ac:dyDescent="0.3">
      <c r="A15" s="23" t="s">
        <v>26</v>
      </c>
      <c r="B15" s="29" t="s">
        <v>151</v>
      </c>
      <c r="C15" s="151">
        <f>D15/Metas!J9</f>
        <v>1.0863054909668119</v>
      </c>
      <c r="D15" s="144">
        <f t="shared" si="0"/>
        <v>0.22866730584851391</v>
      </c>
      <c r="E15" s="25">
        <f>IFERROR(VLOOKUP($B15,[1]NUM9!$G$3:$T$145,2,FALSE),0)</f>
        <v>40</v>
      </c>
      <c r="F15" s="25">
        <f>IFERROR(VLOOKUP($B15,[1]NUM9!$G$3:$T$145,3,FALSE),0)</f>
        <v>49</v>
      </c>
      <c r="G15" s="25">
        <f>IFERROR(VLOOKUP($B15,[1]NUM9!$G$3:$T$145,4,FALSE),0)</f>
        <v>30</v>
      </c>
      <c r="H15" s="25">
        <f>IFERROR(VLOOKUP($B15,[1]NUM9!$G$3:$T$145,5,FALSE),0)</f>
        <v>29</v>
      </c>
      <c r="I15" s="25">
        <f>IFERROR(VLOOKUP($B15,[1]NUM9!$G$3:$T$145,6,FALSE),0)</f>
        <v>44</v>
      </c>
      <c r="J15" s="25">
        <f>IFERROR(VLOOKUP($B15,[1]NUM9!$G$3:$T$145,7,FALSE),0)</f>
        <v>42</v>
      </c>
      <c r="K15" s="25">
        <f>IFERROR(VLOOKUP($B15,[1]NUM9!$G$3:$T$145,8,FALSE),0)</f>
        <v>51</v>
      </c>
      <c r="L15" s="25">
        <f>IFERROR(VLOOKUP($B15,[1]NUM9!$G$3:$T$145,9,FALSE),0)</f>
        <v>33</v>
      </c>
      <c r="M15" s="25">
        <f>IFERROR(VLOOKUP($B15,[1]NUM9!$G$3:$T$145,10,FALSE),0)</f>
        <v>33</v>
      </c>
      <c r="N15" s="25">
        <f>IFERROR(VLOOKUP($B15,[1]NUM9!$G$3:$T$145,11,FALSE),0)</f>
        <v>18</v>
      </c>
      <c r="O15" s="25">
        <f>IFERROR(VLOOKUP($B15,[1]NUM9!$G$3:$T$145,12,FALSE),0)</f>
        <v>52</v>
      </c>
      <c r="P15" s="25">
        <f>IFERROR(VLOOKUP($B15,[1]NUM9!$G$3:$T$145,13,FALSE),0)</f>
        <v>56</v>
      </c>
      <c r="Q15" s="3">
        <f t="shared" si="1"/>
        <v>477</v>
      </c>
      <c r="R15" s="248">
        <v>2086</v>
      </c>
      <c r="S15" s="249"/>
    </row>
    <row r="16" spans="1:19" ht="14.4" thickBot="1" x14ac:dyDescent="0.3">
      <c r="A16" s="23" t="s">
        <v>27</v>
      </c>
      <c r="B16" s="29" t="s">
        <v>152</v>
      </c>
      <c r="C16" s="151">
        <f>D16/Metas!J10</f>
        <v>0.84937544921478458</v>
      </c>
      <c r="D16" s="144">
        <f t="shared" si="0"/>
        <v>0.24521469218830833</v>
      </c>
      <c r="E16" s="25">
        <f>IFERROR(VLOOKUP($B16,[1]NUM9!$G$3:$T$145,2,FALSE),0)</f>
        <v>28</v>
      </c>
      <c r="F16" s="25">
        <f>IFERROR(VLOOKUP($B16,[1]NUM9!$G$3:$T$145,3,FALSE),0)</f>
        <v>26</v>
      </c>
      <c r="G16" s="25">
        <f>IFERROR(VLOOKUP($B16,[1]NUM9!$G$3:$T$145,4,FALSE),0)</f>
        <v>24</v>
      </c>
      <c r="H16" s="25">
        <f>IFERROR(VLOOKUP($B16,[1]NUM9!$G$3:$T$145,5,FALSE),0)</f>
        <v>48</v>
      </c>
      <c r="I16" s="25">
        <f>IFERROR(VLOOKUP($B16,[1]NUM9!$G$3:$T$145,6,FALSE),0)</f>
        <v>16</v>
      </c>
      <c r="J16" s="25">
        <f>IFERROR(VLOOKUP($B16,[1]NUM9!$G$3:$T$145,7,FALSE),0)</f>
        <v>41</v>
      </c>
      <c r="K16" s="25">
        <f>IFERROR(VLOOKUP($B16,[1]NUM9!$G$3:$T$145,8,FALSE),0)</f>
        <v>47</v>
      </c>
      <c r="L16" s="25">
        <f>IFERROR(VLOOKUP($B16,[1]NUM9!$G$3:$T$145,9,FALSE),0)</f>
        <v>63</v>
      </c>
      <c r="M16" s="25">
        <f>IFERROR(VLOOKUP($B16,[1]NUM9!$G$3:$T$145,10,FALSE),0)</f>
        <v>30</v>
      </c>
      <c r="N16" s="25">
        <f>IFERROR(VLOOKUP($B16,[1]NUM9!$G$3:$T$145,11,FALSE),0)</f>
        <v>45</v>
      </c>
      <c r="O16" s="25">
        <f>IFERROR(VLOOKUP($B16,[1]NUM9!$G$3:$T$145,12,FALSE),0)</f>
        <v>21</v>
      </c>
      <c r="P16" s="25">
        <f>IFERROR(VLOOKUP($B16,[1]NUM9!$G$3:$T$145,13,FALSE),0)</f>
        <v>85</v>
      </c>
      <c r="Q16" s="3">
        <f t="shared" si="1"/>
        <v>474</v>
      </c>
      <c r="R16" s="248">
        <v>1933</v>
      </c>
      <c r="S16" s="249"/>
    </row>
  </sheetData>
  <sheetProtection selectLockedCells="1" selectUnlockedCells="1"/>
  <mergeCells count="14">
    <mergeCell ref="R12:S12"/>
    <mergeCell ref="R13:S13"/>
    <mergeCell ref="R14:S14"/>
    <mergeCell ref="R15:S15"/>
    <mergeCell ref="R16:S16"/>
    <mergeCell ref="R2:S9"/>
    <mergeCell ref="R10:S11"/>
    <mergeCell ref="E1:S1"/>
    <mergeCell ref="A1:A10"/>
    <mergeCell ref="B1:B10"/>
    <mergeCell ref="E2:Q9"/>
    <mergeCell ref="E10:Q10"/>
    <mergeCell ref="D1:D10"/>
    <mergeCell ref="C1:C1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bestFit="1" customWidth="1"/>
    <col min="3" max="3" width="17.5546875" style="20" customWidth="1"/>
    <col min="4" max="4" width="13.5546875" style="42" customWidth="1"/>
    <col min="5" max="5" width="13.33203125" style="22" bestFit="1" customWidth="1"/>
    <col min="6" max="6" width="11.88671875" style="22" bestFit="1" customWidth="1"/>
    <col min="7" max="9" width="11.109375" style="22" bestFit="1" customWidth="1"/>
    <col min="10" max="10" width="9.6640625" style="22" customWidth="1"/>
    <col min="11" max="11" width="10.6640625" style="22" customWidth="1"/>
    <col min="12" max="14" width="9.6640625" style="22" customWidth="1"/>
    <col min="15" max="18" width="9.6640625" style="22" bestFit="1" customWidth="1"/>
    <col min="19" max="20" width="9.88671875" style="22" bestFit="1" customWidth="1"/>
    <col min="21" max="21" width="8.88671875" style="22" customWidth="1"/>
    <col min="22" max="22" width="11.109375" style="22" bestFit="1" customWidth="1"/>
    <col min="23" max="23" width="8.44140625" style="22" bestFit="1" customWidth="1"/>
    <col min="24" max="24" width="11" style="22" bestFit="1" customWidth="1"/>
    <col min="25" max="25" width="8.88671875" style="22" bestFit="1" customWidth="1"/>
    <col min="26" max="27" width="7.5546875" style="22" customWidth="1"/>
    <col min="28" max="28" width="9.6640625" style="22" bestFit="1" customWidth="1"/>
    <col min="29" max="29" width="7.5546875" style="22" customWidth="1"/>
    <col min="30" max="30" width="9.88671875" style="22" bestFit="1" customWidth="1"/>
    <col min="31" max="31" width="9.5546875" style="22" bestFit="1" customWidth="1"/>
    <col min="32" max="33" width="9.88671875" style="22" bestFit="1" customWidth="1"/>
    <col min="34" max="34" width="9.109375" style="22" bestFit="1" customWidth="1"/>
    <col min="35" max="35" width="9.6640625" style="22" customWidth="1"/>
    <col min="36" max="36" width="26" style="22" customWidth="1"/>
    <col min="37" max="16384" width="11.44140625" style="20"/>
  </cols>
  <sheetData>
    <row r="1" spans="1:36" s="111" customFormat="1" ht="73.5" customHeight="1" thickBot="1" x14ac:dyDescent="0.3">
      <c r="A1" s="167" t="s">
        <v>0</v>
      </c>
      <c r="B1" s="170" t="s">
        <v>1</v>
      </c>
      <c r="C1" s="170" t="s">
        <v>34</v>
      </c>
      <c r="D1" s="174" t="s">
        <v>32</v>
      </c>
      <c r="E1" s="243" t="s">
        <v>110</v>
      </c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  <c r="AJ1" s="245"/>
    </row>
    <row r="2" spans="1:36" s="111" customFormat="1" ht="15" customHeight="1" thickTop="1" x14ac:dyDescent="0.25">
      <c r="A2" s="168"/>
      <c r="B2" s="171"/>
      <c r="C2" s="173"/>
      <c r="D2" s="175"/>
      <c r="E2" s="236" t="s">
        <v>2</v>
      </c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50"/>
      <c r="AJ2" s="253" t="s">
        <v>3</v>
      </c>
    </row>
    <row r="3" spans="1:36" s="111" customFormat="1" ht="15" customHeight="1" x14ac:dyDescent="0.25">
      <c r="A3" s="168"/>
      <c r="B3" s="171"/>
      <c r="C3" s="173"/>
      <c r="D3" s="175"/>
      <c r="E3" s="239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251"/>
      <c r="AJ3" s="254"/>
    </row>
    <row r="4" spans="1:36" s="111" customFormat="1" ht="15" customHeight="1" x14ac:dyDescent="0.25">
      <c r="A4" s="168"/>
      <c r="B4" s="171"/>
      <c r="C4" s="173"/>
      <c r="D4" s="175"/>
      <c r="E4" s="239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251"/>
      <c r="AJ4" s="254"/>
    </row>
    <row r="5" spans="1:36" s="111" customFormat="1" ht="15" customHeight="1" x14ac:dyDescent="0.25">
      <c r="A5" s="168"/>
      <c r="B5" s="171"/>
      <c r="C5" s="173"/>
      <c r="D5" s="175"/>
      <c r="E5" s="239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251"/>
      <c r="AJ5" s="254"/>
    </row>
    <row r="6" spans="1:36" s="111" customFormat="1" ht="15" customHeight="1" x14ac:dyDescent="0.25">
      <c r="A6" s="168"/>
      <c r="B6" s="171"/>
      <c r="C6" s="173"/>
      <c r="D6" s="175"/>
      <c r="E6" s="239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251"/>
      <c r="AJ6" s="254"/>
    </row>
    <row r="7" spans="1:36" s="111" customFormat="1" ht="15" customHeight="1" x14ac:dyDescent="0.25">
      <c r="A7" s="168"/>
      <c r="B7" s="171"/>
      <c r="C7" s="173"/>
      <c r="D7" s="175"/>
      <c r="E7" s="239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  <c r="AI7" s="251"/>
      <c r="AJ7" s="254"/>
    </row>
    <row r="8" spans="1:36" s="111" customFormat="1" ht="15" customHeight="1" x14ac:dyDescent="0.25">
      <c r="A8" s="168"/>
      <c r="B8" s="171"/>
      <c r="C8" s="173"/>
      <c r="D8" s="175"/>
      <c r="E8" s="239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251"/>
      <c r="AJ8" s="254"/>
    </row>
    <row r="9" spans="1:36" s="111" customFormat="1" ht="15.75" customHeight="1" thickBot="1" x14ac:dyDescent="0.3">
      <c r="A9" s="168"/>
      <c r="B9" s="171"/>
      <c r="C9" s="173"/>
      <c r="D9" s="175"/>
      <c r="E9" s="240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1"/>
      <c r="W9" s="241"/>
      <c r="X9" s="241"/>
      <c r="Y9" s="241"/>
      <c r="Z9" s="241"/>
      <c r="AA9" s="241"/>
      <c r="AB9" s="241"/>
      <c r="AC9" s="241"/>
      <c r="AD9" s="241"/>
      <c r="AE9" s="241"/>
      <c r="AF9" s="241"/>
      <c r="AG9" s="241"/>
      <c r="AH9" s="241"/>
      <c r="AI9" s="252"/>
      <c r="AJ9" s="255"/>
    </row>
    <row r="10" spans="1:36" s="111" customFormat="1" ht="64.5" customHeight="1" thickTop="1" thickBot="1" x14ac:dyDescent="0.3">
      <c r="A10" s="169"/>
      <c r="B10" s="172"/>
      <c r="C10" s="173"/>
      <c r="D10" s="176"/>
      <c r="E10" s="233" t="s">
        <v>36</v>
      </c>
      <c r="F10" s="234"/>
      <c r="G10" s="234"/>
      <c r="H10" s="234"/>
      <c r="I10" s="256"/>
      <c r="J10" s="233" t="s">
        <v>37</v>
      </c>
      <c r="K10" s="234"/>
      <c r="L10" s="234"/>
      <c r="M10" s="234"/>
      <c r="N10" s="234"/>
      <c r="O10" s="234"/>
      <c r="P10" s="234"/>
      <c r="Q10" s="234"/>
      <c r="R10" s="234"/>
      <c r="S10" s="234"/>
      <c r="T10" s="234"/>
      <c r="U10" s="234"/>
      <c r="V10" s="234"/>
      <c r="W10" s="233" t="s">
        <v>38</v>
      </c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56"/>
      <c r="AJ10" s="257" t="s">
        <v>40</v>
      </c>
    </row>
    <row r="11" spans="1:36" s="111" customFormat="1" ht="29.25" customHeight="1" thickBot="1" x14ac:dyDescent="0.3">
      <c r="A11" s="71"/>
      <c r="B11" s="72"/>
      <c r="C11" s="172"/>
      <c r="D11" s="73" t="s">
        <v>33</v>
      </c>
      <c r="E11" s="74" t="s">
        <v>98</v>
      </c>
      <c r="F11" s="100" t="s">
        <v>67</v>
      </c>
      <c r="G11" s="74" t="s">
        <v>68</v>
      </c>
      <c r="H11" s="100" t="s">
        <v>92</v>
      </c>
      <c r="I11" s="74" t="s">
        <v>18</v>
      </c>
      <c r="J11" s="74" t="s">
        <v>4</v>
      </c>
      <c r="K11" s="74" t="s">
        <v>5</v>
      </c>
      <c r="L11" s="74" t="s">
        <v>6</v>
      </c>
      <c r="M11" s="74" t="s">
        <v>7</v>
      </c>
      <c r="N11" s="74" t="s">
        <v>8</v>
      </c>
      <c r="O11" s="74" t="s">
        <v>9</v>
      </c>
      <c r="P11" s="74" t="s">
        <v>10</v>
      </c>
      <c r="Q11" s="74" t="s">
        <v>11</v>
      </c>
      <c r="R11" s="74" t="s">
        <v>12</v>
      </c>
      <c r="S11" s="74" t="s">
        <v>13</v>
      </c>
      <c r="T11" s="74" t="s">
        <v>14</v>
      </c>
      <c r="U11" s="74" t="s">
        <v>15</v>
      </c>
      <c r="V11" s="74" t="s">
        <v>16</v>
      </c>
      <c r="W11" s="74" t="s">
        <v>4</v>
      </c>
      <c r="X11" s="74" t="s">
        <v>5</v>
      </c>
      <c r="Y11" s="74" t="s">
        <v>6</v>
      </c>
      <c r="Z11" s="74" t="s">
        <v>7</v>
      </c>
      <c r="AA11" s="74" t="s">
        <v>8</v>
      </c>
      <c r="AB11" s="74" t="s">
        <v>9</v>
      </c>
      <c r="AC11" s="74" t="s">
        <v>10</v>
      </c>
      <c r="AD11" s="74" t="s">
        <v>11</v>
      </c>
      <c r="AE11" s="74" t="s">
        <v>12</v>
      </c>
      <c r="AF11" s="74" t="s">
        <v>13</v>
      </c>
      <c r="AG11" s="74" t="s">
        <v>14</v>
      </c>
      <c r="AH11" s="74" t="s">
        <v>15</v>
      </c>
      <c r="AI11" s="100" t="s">
        <v>16</v>
      </c>
      <c r="AJ11" s="258"/>
    </row>
    <row r="12" spans="1:36" ht="14.4" thickBot="1" x14ac:dyDescent="0.3">
      <c r="A12" s="23" t="s">
        <v>28</v>
      </c>
      <c r="B12" s="29" t="s">
        <v>147</v>
      </c>
      <c r="C12" s="151">
        <f>D12/Metas!K6</f>
        <v>0.80784579839400261</v>
      </c>
      <c r="D12" s="149">
        <f>I12/AJ12</f>
        <v>0.13749535488665923</v>
      </c>
      <c r="E12" s="86">
        <v>320</v>
      </c>
      <c r="F12" s="98">
        <f>E12+(J12+K12+L12+M12)-(W12+X12+Y12+Z12)</f>
        <v>320</v>
      </c>
      <c r="G12" s="86">
        <f>388+P12-AC12</f>
        <v>388</v>
      </c>
      <c r="H12" s="99">
        <f>388+(P12+Q12+R12)-(AC12+AD12+AE12)</f>
        <v>388</v>
      </c>
      <c r="I12" s="86">
        <v>370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86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86"/>
      <c r="AJ12" s="22">
        <v>2691</v>
      </c>
    </row>
    <row r="13" spans="1:36" ht="14.4" thickBot="1" x14ac:dyDescent="0.3">
      <c r="A13" s="23" t="s">
        <v>29</v>
      </c>
      <c r="B13" s="29" t="s">
        <v>148</v>
      </c>
      <c r="C13" s="151">
        <f>D13/Metas!K7</f>
        <v>0.79461824244830104</v>
      </c>
      <c r="D13" s="149">
        <f t="shared" ref="D13:D16" si="0">I13/AJ13</f>
        <v>0.21033544877606528</v>
      </c>
      <c r="E13" s="3">
        <f>IFERROR(VLOOKUP($B13,'[2]10 2018'!$G$3:$J$160,3,FALSE),0)</f>
        <v>292</v>
      </c>
      <c r="F13" s="15">
        <f t="shared" ref="F13:F16" si="1">E13+(J13+K13+L13+M13)-(W13+X13+Y13+Z13)</f>
        <v>292</v>
      </c>
      <c r="G13" s="3">
        <f>IFERROR(VLOOKUP($B13,[3]NUM10!$G$3:$H$149,2,FALSE),0)+P13-AC13</f>
        <v>237</v>
      </c>
      <c r="H13" s="18">
        <f>IFERROR(VLOOKUP($B13,[3]NUM10!$G$3:$H$149,2,FALSE),0)+(P13+Q13+R13)-(AC13+AD13+AE13)</f>
        <v>237</v>
      </c>
      <c r="I13" s="3">
        <f>IFERROR(VLOOKUP($B13,[1]NUM10!$G$3:$J$160,3,FALSE),0)</f>
        <v>232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3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3"/>
      <c r="AJ13" s="22">
        <v>1103</v>
      </c>
    </row>
    <row r="14" spans="1:36" ht="14.4" thickBot="1" x14ac:dyDescent="0.3">
      <c r="A14" s="23" t="s">
        <v>150</v>
      </c>
      <c r="B14" s="29" t="s">
        <v>149</v>
      </c>
      <c r="C14" s="151">
        <f>D14/Metas!K8</f>
        <v>0.99982920564628242</v>
      </c>
      <c r="D14" s="149">
        <f t="shared" si="0"/>
        <v>0.2332601536772777</v>
      </c>
      <c r="E14" s="3">
        <f>IFERROR(VLOOKUP($B14,'[2]10 2018'!$G$3:$J$160,3,FALSE),0)</f>
        <v>425</v>
      </c>
      <c r="F14" s="15">
        <f t="shared" si="1"/>
        <v>425</v>
      </c>
      <c r="G14" s="3">
        <f>IFERROR(VLOOKUP($B14,[3]NUM10!$G$3:$H$149,2,FALSE),0)+P14-AC14</f>
        <v>0</v>
      </c>
      <c r="H14" s="18">
        <f>IFERROR(VLOOKUP($B14,[3]NUM10!$G$3:$H$149,2,FALSE),0)+(P14+Q14+R14)-(AC14+AD14+AE14)</f>
        <v>0</v>
      </c>
      <c r="I14" s="3">
        <f>IFERROR(VLOOKUP($B14,[1]NUM10!$G$3:$J$160,3,FALSE),0)</f>
        <v>425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3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3"/>
      <c r="AJ14" s="22">
        <v>1822</v>
      </c>
    </row>
    <row r="15" spans="1:36" ht="14.4" thickBot="1" x14ac:dyDescent="0.3">
      <c r="A15" s="23" t="s">
        <v>26</v>
      </c>
      <c r="B15" s="29" t="s">
        <v>151</v>
      </c>
      <c r="C15" s="151">
        <f>D15/Metas!K9</f>
        <v>0.95051639995460213</v>
      </c>
      <c r="D15" s="149">
        <f t="shared" si="0"/>
        <v>0.25093632958801498</v>
      </c>
      <c r="E15" s="3">
        <f>IFERROR(VLOOKUP($B15,'[2]10 2018'!$G$3:$J$160,3,FALSE),0)</f>
        <v>564</v>
      </c>
      <c r="F15" s="15">
        <f t="shared" si="1"/>
        <v>564</v>
      </c>
      <c r="G15" s="3">
        <f>IFERROR(VLOOKUP($B15,[3]NUM10!$G$3:$H$149,2,FALSE),0)+P15-AC15</f>
        <v>570</v>
      </c>
      <c r="H15" s="18">
        <f>IFERROR(VLOOKUP($B15,[3]NUM10!$G$3:$H$149,2,FALSE),0)+(P15+Q15+R15)-(AC15+AD15+AE15)</f>
        <v>570</v>
      </c>
      <c r="I15" s="3">
        <f>IFERROR(VLOOKUP($B15,[1]NUM10!$G$3:$J$160,3,FALSE),0)</f>
        <v>536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3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3"/>
      <c r="AJ15" s="22">
        <v>2136</v>
      </c>
    </row>
    <row r="16" spans="1:36" ht="14.4" thickBot="1" x14ac:dyDescent="0.3">
      <c r="A16" s="23" t="s">
        <v>27</v>
      </c>
      <c r="B16" s="29" t="s">
        <v>152</v>
      </c>
      <c r="C16" s="151">
        <f>D16/Metas!K10</f>
        <v>1.2191478493846435</v>
      </c>
      <c r="D16" s="149">
        <f t="shared" si="0"/>
        <v>0.20737704918032787</v>
      </c>
      <c r="E16" s="3">
        <f>IFERROR(VLOOKUP($B16,'[2]10 2018'!$G$3:$J$160,3,FALSE),0)</f>
        <v>193</v>
      </c>
      <c r="F16" s="15">
        <f t="shared" si="1"/>
        <v>193</v>
      </c>
      <c r="G16" s="3">
        <f>IFERROR(VLOOKUP($B16,[3]NUM10!$G$3:$H$149,2,FALSE),0)+P16-AC16</f>
        <v>230</v>
      </c>
      <c r="H16" s="18">
        <f>IFERROR(VLOOKUP($B16,[3]NUM10!$G$3:$H$149,2,FALSE),0)+(P16+Q16+R16)-(AC16+AD16+AE16)</f>
        <v>230</v>
      </c>
      <c r="I16" s="3">
        <f>IFERROR(VLOOKUP($B16,[1]NUM10!$G$3:$J$160,3,FALSE),0)</f>
        <v>506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3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3"/>
      <c r="AJ16" s="22">
        <v>2440</v>
      </c>
    </row>
  </sheetData>
  <sheetProtection selectLockedCells="1" selectUnlockedCells="1"/>
  <mergeCells count="11">
    <mergeCell ref="A1:A10"/>
    <mergeCell ref="B1:B10"/>
    <mergeCell ref="E2:AI9"/>
    <mergeCell ref="C1:C11"/>
    <mergeCell ref="AJ2:AJ9"/>
    <mergeCell ref="J10:V10"/>
    <mergeCell ref="W10:AI10"/>
    <mergeCell ref="AJ10:AJ11"/>
    <mergeCell ref="E10:I10"/>
    <mergeCell ref="E1:AJ1"/>
    <mergeCell ref="D1:D1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O27"/>
  <sheetViews>
    <sheetView zoomScale="80" zoomScaleNormal="80" workbookViewId="0">
      <selection sqref="A1:A10"/>
    </sheetView>
  </sheetViews>
  <sheetFormatPr baseColWidth="10" defaultColWidth="11.44140625" defaultRowHeight="13.8" x14ac:dyDescent="0.25"/>
  <cols>
    <col min="1" max="1" width="41.44140625" style="23" bestFit="1" customWidth="1"/>
    <col min="2" max="2" width="48.109375" style="23" customWidth="1"/>
    <col min="3" max="3" width="14.33203125" style="36" bestFit="1" customWidth="1"/>
    <col min="4" max="4" width="9.44140625" style="22" bestFit="1" customWidth="1"/>
    <col min="5" max="5" width="10.6640625" style="22" customWidth="1"/>
    <col min="6" max="7" width="9.44140625" style="22" bestFit="1" customWidth="1"/>
    <col min="8" max="11" width="11" style="22" bestFit="1" customWidth="1"/>
    <col min="12" max="16384" width="11.44140625" style="20"/>
  </cols>
  <sheetData>
    <row r="1" spans="1:67" s="111" customFormat="1" ht="108" customHeight="1" thickBot="1" x14ac:dyDescent="0.3">
      <c r="A1" s="167" t="s">
        <v>0</v>
      </c>
      <c r="B1" s="170" t="s">
        <v>1</v>
      </c>
      <c r="C1" s="259" t="s">
        <v>32</v>
      </c>
      <c r="D1" s="230" t="s">
        <v>133</v>
      </c>
      <c r="E1" s="231"/>
      <c r="F1" s="231"/>
      <c r="G1" s="231"/>
      <c r="H1" s="231"/>
      <c r="I1" s="231"/>
      <c r="J1" s="231"/>
      <c r="K1" s="232"/>
    </row>
    <row r="2" spans="1:67" s="111" customFormat="1" ht="15" customHeight="1" x14ac:dyDescent="0.25">
      <c r="A2" s="168"/>
      <c r="B2" s="171"/>
      <c r="C2" s="195"/>
      <c r="D2" s="239" t="s">
        <v>2</v>
      </c>
      <c r="E2" s="181"/>
      <c r="F2" s="181"/>
      <c r="G2" s="197"/>
      <c r="H2" s="180" t="s">
        <v>3</v>
      </c>
      <c r="I2" s="181"/>
      <c r="J2" s="181"/>
      <c r="K2" s="197"/>
    </row>
    <row r="3" spans="1:67" s="111" customFormat="1" ht="15" customHeight="1" x14ac:dyDescent="0.25">
      <c r="A3" s="168"/>
      <c r="B3" s="171"/>
      <c r="C3" s="195"/>
      <c r="D3" s="239"/>
      <c r="E3" s="181"/>
      <c r="F3" s="181"/>
      <c r="G3" s="197"/>
      <c r="H3" s="180"/>
      <c r="I3" s="181"/>
      <c r="J3" s="181"/>
      <c r="K3" s="197"/>
    </row>
    <row r="4" spans="1:67" s="111" customFormat="1" ht="15" customHeight="1" x14ac:dyDescent="0.25">
      <c r="A4" s="168"/>
      <c r="B4" s="171"/>
      <c r="C4" s="195"/>
      <c r="D4" s="239"/>
      <c r="E4" s="181"/>
      <c r="F4" s="181"/>
      <c r="G4" s="197"/>
      <c r="H4" s="180"/>
      <c r="I4" s="181"/>
      <c r="J4" s="181"/>
      <c r="K4" s="197"/>
    </row>
    <row r="5" spans="1:67" s="111" customFormat="1" ht="15" customHeight="1" x14ac:dyDescent="0.25">
      <c r="A5" s="168"/>
      <c r="B5" s="171"/>
      <c r="C5" s="195"/>
      <c r="D5" s="239"/>
      <c r="E5" s="181"/>
      <c r="F5" s="181"/>
      <c r="G5" s="197"/>
      <c r="H5" s="180"/>
      <c r="I5" s="181"/>
      <c r="J5" s="181"/>
      <c r="K5" s="197"/>
    </row>
    <row r="6" spans="1:67" s="111" customFormat="1" ht="15" customHeight="1" x14ac:dyDescent="0.25">
      <c r="A6" s="168"/>
      <c r="B6" s="171"/>
      <c r="C6" s="195"/>
      <c r="D6" s="239"/>
      <c r="E6" s="181"/>
      <c r="F6" s="181"/>
      <c r="G6" s="197"/>
      <c r="H6" s="180"/>
      <c r="I6" s="181"/>
      <c r="J6" s="181"/>
      <c r="K6" s="197"/>
    </row>
    <row r="7" spans="1:67" s="111" customFormat="1" ht="15" customHeight="1" x14ac:dyDescent="0.25">
      <c r="A7" s="168"/>
      <c r="B7" s="171"/>
      <c r="C7" s="195"/>
      <c r="D7" s="239"/>
      <c r="E7" s="181"/>
      <c r="F7" s="181"/>
      <c r="G7" s="197"/>
      <c r="H7" s="180"/>
      <c r="I7" s="181"/>
      <c r="J7" s="181"/>
      <c r="K7" s="197"/>
    </row>
    <row r="8" spans="1:67" s="111" customFormat="1" ht="15" customHeight="1" x14ac:dyDescent="0.25">
      <c r="A8" s="168"/>
      <c r="B8" s="171"/>
      <c r="C8" s="195"/>
      <c r="D8" s="239"/>
      <c r="E8" s="181"/>
      <c r="F8" s="181"/>
      <c r="G8" s="197"/>
      <c r="H8" s="180"/>
      <c r="I8" s="181"/>
      <c r="J8" s="181"/>
      <c r="K8" s="197"/>
    </row>
    <row r="9" spans="1:67" s="111" customFormat="1" ht="15.75" customHeight="1" thickBot="1" x14ac:dyDescent="0.3">
      <c r="A9" s="168"/>
      <c r="B9" s="171"/>
      <c r="C9" s="195"/>
      <c r="D9" s="261"/>
      <c r="E9" s="183"/>
      <c r="F9" s="183"/>
      <c r="G9" s="198"/>
      <c r="H9" s="182"/>
      <c r="I9" s="183"/>
      <c r="J9" s="183"/>
      <c r="K9" s="198"/>
    </row>
    <row r="10" spans="1:67" s="111" customFormat="1" ht="57.75" customHeight="1" thickBot="1" x14ac:dyDescent="0.3">
      <c r="A10" s="169"/>
      <c r="B10" s="172"/>
      <c r="C10" s="260"/>
      <c r="D10" s="199" t="s">
        <v>134</v>
      </c>
      <c r="E10" s="200"/>
      <c r="F10" s="200"/>
      <c r="G10" s="201"/>
      <c r="H10" s="199" t="s">
        <v>135</v>
      </c>
      <c r="I10" s="200"/>
      <c r="J10" s="200"/>
      <c r="K10" s="201"/>
    </row>
    <row r="11" spans="1:67" s="111" customFormat="1" ht="14.4" thickBot="1" x14ac:dyDescent="0.3">
      <c r="A11" s="71"/>
      <c r="B11" s="108"/>
      <c r="C11" s="135" t="s">
        <v>33</v>
      </c>
      <c r="D11" s="124" t="s">
        <v>7</v>
      </c>
      <c r="E11" s="125" t="s">
        <v>10</v>
      </c>
      <c r="F11" s="127" t="s">
        <v>12</v>
      </c>
      <c r="G11" s="129" t="s">
        <v>15</v>
      </c>
      <c r="H11" s="128" t="s">
        <v>7</v>
      </c>
      <c r="I11" s="125" t="s">
        <v>10</v>
      </c>
      <c r="J11" s="125" t="s">
        <v>12</v>
      </c>
      <c r="K11" s="126" t="s">
        <v>15</v>
      </c>
    </row>
    <row r="12" spans="1:67" ht="14.4" thickBot="1" x14ac:dyDescent="0.3">
      <c r="A12" s="23" t="s">
        <v>28</v>
      </c>
      <c r="B12" s="29" t="s">
        <v>147</v>
      </c>
      <c r="C12" s="150">
        <f>G12/K12</f>
        <v>1</v>
      </c>
      <c r="D12" s="84">
        <v>942</v>
      </c>
      <c r="E12" s="122">
        <v>1924</v>
      </c>
      <c r="F12" s="84">
        <v>2328</v>
      </c>
      <c r="G12" s="123">
        <v>2964</v>
      </c>
      <c r="H12" s="84">
        <v>943</v>
      </c>
      <c r="I12" s="122">
        <v>1924</v>
      </c>
      <c r="J12" s="84">
        <v>2328</v>
      </c>
      <c r="K12" s="122">
        <v>2964</v>
      </c>
      <c r="L12" s="130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131"/>
      <c r="AX12" s="131"/>
      <c r="AY12" s="131"/>
      <c r="AZ12" s="131"/>
      <c r="BA12" s="131"/>
      <c r="BB12" s="131"/>
      <c r="BC12" s="131"/>
      <c r="BD12" s="131"/>
      <c r="BE12" s="131"/>
      <c r="BF12" s="131"/>
      <c r="BG12" s="131"/>
      <c r="BH12" s="131"/>
      <c r="BI12" s="131"/>
      <c r="BJ12" s="131"/>
      <c r="BK12" s="131"/>
      <c r="BL12" s="131"/>
      <c r="BM12" s="131"/>
      <c r="BN12" s="131"/>
      <c r="BO12" s="132"/>
    </row>
    <row r="13" spans="1:67" ht="14.4" thickBot="1" x14ac:dyDescent="0.3">
      <c r="A13" s="23" t="s">
        <v>29</v>
      </c>
      <c r="B13" s="29" t="s">
        <v>148</v>
      </c>
      <c r="C13" s="150">
        <f t="shared" ref="C13:C16" si="0">G13/K13</f>
        <v>1</v>
      </c>
      <c r="D13" s="85">
        <v>359</v>
      </c>
      <c r="E13" s="122">
        <v>583</v>
      </c>
      <c r="F13" s="85">
        <v>736</v>
      </c>
      <c r="G13" s="123">
        <v>1031</v>
      </c>
      <c r="H13" s="85">
        <v>359</v>
      </c>
      <c r="I13" s="122">
        <v>583</v>
      </c>
      <c r="J13" s="85">
        <v>736</v>
      </c>
      <c r="K13" s="122">
        <v>1031</v>
      </c>
      <c r="L13" s="133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134"/>
    </row>
    <row r="14" spans="1:67" ht="14.4" thickBot="1" x14ac:dyDescent="0.3">
      <c r="A14" s="23" t="s">
        <v>150</v>
      </c>
      <c r="B14" s="29" t="s">
        <v>149</v>
      </c>
      <c r="C14" s="150">
        <f t="shared" si="0"/>
        <v>1</v>
      </c>
      <c r="D14" s="85">
        <v>496</v>
      </c>
      <c r="E14" s="122">
        <v>867</v>
      </c>
      <c r="F14" s="85">
        <v>1145</v>
      </c>
      <c r="G14" s="123">
        <v>1526</v>
      </c>
      <c r="H14" s="85">
        <v>496</v>
      </c>
      <c r="I14" s="122">
        <v>867</v>
      </c>
      <c r="J14" s="85">
        <v>1145</v>
      </c>
      <c r="K14" s="122">
        <v>1526</v>
      </c>
      <c r="L14" s="133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134"/>
    </row>
    <row r="15" spans="1:67" ht="14.4" thickBot="1" x14ac:dyDescent="0.3">
      <c r="A15" s="23" t="s">
        <v>26</v>
      </c>
      <c r="B15" s="29" t="s">
        <v>151</v>
      </c>
      <c r="C15" s="150">
        <f t="shared" si="0"/>
        <v>1</v>
      </c>
      <c r="D15" s="85">
        <v>374</v>
      </c>
      <c r="E15" s="122">
        <v>764</v>
      </c>
      <c r="F15" s="85">
        <v>1107</v>
      </c>
      <c r="G15" s="123">
        <v>1449</v>
      </c>
      <c r="H15" s="85">
        <v>374</v>
      </c>
      <c r="I15" s="122">
        <v>764</v>
      </c>
      <c r="J15" s="85">
        <v>1107</v>
      </c>
      <c r="K15" s="122">
        <v>1449</v>
      </c>
      <c r="L15" s="133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134"/>
    </row>
    <row r="16" spans="1:67" ht="14.4" thickBot="1" x14ac:dyDescent="0.3">
      <c r="A16" s="23" t="s">
        <v>27</v>
      </c>
      <c r="B16" s="29" t="s">
        <v>152</v>
      </c>
      <c r="C16" s="150">
        <f t="shared" si="0"/>
        <v>1</v>
      </c>
      <c r="D16" s="85">
        <v>310</v>
      </c>
      <c r="E16" s="122">
        <v>667</v>
      </c>
      <c r="F16" s="85">
        <v>843</v>
      </c>
      <c r="G16" s="123">
        <v>1021</v>
      </c>
      <c r="H16" s="85">
        <v>310</v>
      </c>
      <c r="I16" s="122">
        <v>667</v>
      </c>
      <c r="J16" s="85">
        <v>843</v>
      </c>
      <c r="K16" s="122">
        <v>1021</v>
      </c>
      <c r="L16" s="133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134"/>
    </row>
    <row r="19" spans="1:11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</row>
    <row r="21" spans="1:11" x14ac:dyDescent="0.25">
      <c r="J21" s="20"/>
      <c r="K21" s="20"/>
    </row>
    <row r="22" spans="1:11" x14ac:dyDescent="0.25">
      <c r="J22" s="20"/>
      <c r="K22" s="20"/>
    </row>
    <row r="23" spans="1:11" x14ac:dyDescent="0.25">
      <c r="J23" s="20"/>
      <c r="K23" s="20"/>
    </row>
    <row r="24" spans="1:11" x14ac:dyDescent="0.25">
      <c r="J24" s="20"/>
      <c r="K24" s="20"/>
    </row>
    <row r="25" spans="1:11" x14ac:dyDescent="0.25">
      <c r="J25" s="20"/>
      <c r="K25" s="20"/>
    </row>
    <row r="26" spans="1:11" x14ac:dyDescent="0.25">
      <c r="J26" s="20"/>
      <c r="K26" s="20"/>
    </row>
    <row r="27" spans="1:11" x14ac:dyDescent="0.25">
      <c r="J27" s="20"/>
      <c r="K27" s="20"/>
    </row>
  </sheetData>
  <mergeCells count="8">
    <mergeCell ref="A1:A10"/>
    <mergeCell ref="B1:B10"/>
    <mergeCell ref="C1:C10"/>
    <mergeCell ref="H10:K10"/>
    <mergeCell ref="D10:G10"/>
    <mergeCell ref="D1:K1"/>
    <mergeCell ref="D2:G9"/>
    <mergeCell ref="H2:K9"/>
  </mergeCells>
  <conditionalFormatting sqref="C12:C16">
    <cfRule type="cellIs" dxfId="11" priority="1" operator="lessThan">
      <formula>0.995</formula>
    </cfRule>
    <cfRule type="cellIs" dxfId="10" priority="2" operator="greaterThan">
      <formula>0.994</formula>
    </cfRule>
    <cfRule type="cellIs" dxfId="9" priority="3" operator="greaterThan">
      <formula>0.994</formula>
    </cfRule>
    <cfRule type="cellIs" dxfId="8" priority="4" operator="lessThan">
      <formula>99.5</formula>
    </cfRule>
    <cfRule type="cellIs" dxfId="7" priority="5" operator="greaterThan">
      <formula>0.994</formula>
    </cfRule>
  </conditionalFormatting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customWidth="1"/>
    <col min="3" max="3" width="17.5546875" style="20" customWidth="1"/>
    <col min="4" max="4" width="13.88671875" style="19" bestFit="1" customWidth="1"/>
    <col min="5" max="6" width="9.6640625" style="22" bestFit="1" customWidth="1"/>
    <col min="7" max="8" width="9.6640625" style="19" bestFit="1" customWidth="1"/>
    <col min="9" max="13" width="9.6640625" style="19" customWidth="1"/>
    <col min="14" max="14" width="9.88671875" style="19" bestFit="1" customWidth="1"/>
    <col min="15" max="15" width="10.33203125" style="19" bestFit="1" customWidth="1"/>
    <col min="16" max="16" width="9.109375" style="19" bestFit="1" customWidth="1"/>
    <col min="17" max="17" width="11.109375" style="19" bestFit="1" customWidth="1"/>
    <col min="18" max="18" width="8.5546875" style="22" bestFit="1" customWidth="1"/>
    <col min="19" max="19" width="9.88671875" style="22" bestFit="1" customWidth="1"/>
    <col min="20" max="23" width="8.5546875" style="19" bestFit="1" customWidth="1"/>
    <col min="24" max="26" width="9.6640625" style="19" bestFit="1" customWidth="1"/>
    <col min="27" max="27" width="9.88671875" style="19" bestFit="1" customWidth="1"/>
    <col min="28" max="28" width="10.33203125" style="19" bestFit="1" customWidth="1"/>
    <col min="29" max="29" width="9.109375" style="19" bestFit="1" customWidth="1"/>
    <col min="30" max="30" width="11.109375" style="19" bestFit="1" customWidth="1"/>
    <col min="31" max="16384" width="11.44140625" style="20"/>
  </cols>
  <sheetData>
    <row r="1" spans="1:30" s="111" customFormat="1" ht="73.5" customHeight="1" thickBot="1" x14ac:dyDescent="0.3">
      <c r="A1" s="167" t="s">
        <v>0</v>
      </c>
      <c r="B1" s="170" t="s">
        <v>1</v>
      </c>
      <c r="C1" s="170" t="s">
        <v>34</v>
      </c>
      <c r="D1" s="174" t="s">
        <v>32</v>
      </c>
      <c r="E1" s="230" t="s">
        <v>111</v>
      </c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2"/>
    </row>
    <row r="2" spans="1:30" s="111" customFormat="1" ht="15" customHeight="1" x14ac:dyDescent="0.25">
      <c r="A2" s="168"/>
      <c r="B2" s="171"/>
      <c r="C2" s="173"/>
      <c r="D2" s="175"/>
      <c r="E2" s="216" t="s">
        <v>2</v>
      </c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6" t="s">
        <v>3</v>
      </c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7"/>
    </row>
    <row r="3" spans="1:30" s="111" customFormat="1" ht="15" customHeight="1" x14ac:dyDescent="0.25">
      <c r="A3" s="168"/>
      <c r="B3" s="171"/>
      <c r="C3" s="173"/>
      <c r="D3" s="175"/>
      <c r="E3" s="218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8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185"/>
    </row>
    <row r="4" spans="1:30" s="111" customFormat="1" ht="15" customHeight="1" x14ac:dyDescent="0.25">
      <c r="A4" s="168"/>
      <c r="B4" s="171"/>
      <c r="C4" s="173"/>
      <c r="D4" s="175"/>
      <c r="E4" s="218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8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185"/>
    </row>
    <row r="5" spans="1:30" s="111" customFormat="1" ht="15" customHeight="1" x14ac:dyDescent="0.25">
      <c r="A5" s="168"/>
      <c r="B5" s="171"/>
      <c r="C5" s="173"/>
      <c r="D5" s="175"/>
      <c r="E5" s="218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8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185"/>
    </row>
    <row r="6" spans="1:30" s="111" customFormat="1" ht="15" customHeight="1" x14ac:dyDescent="0.25">
      <c r="A6" s="168"/>
      <c r="B6" s="171"/>
      <c r="C6" s="173"/>
      <c r="D6" s="175"/>
      <c r="E6" s="218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8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185"/>
    </row>
    <row r="7" spans="1:30" s="111" customFormat="1" ht="15" customHeight="1" x14ac:dyDescent="0.25">
      <c r="A7" s="168"/>
      <c r="B7" s="171"/>
      <c r="C7" s="173"/>
      <c r="D7" s="175"/>
      <c r="E7" s="218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8"/>
      <c r="S7" s="214"/>
      <c r="T7" s="214"/>
      <c r="U7" s="214"/>
      <c r="V7" s="214"/>
      <c r="W7" s="214"/>
      <c r="X7" s="214"/>
      <c r="Y7" s="214"/>
      <c r="Z7" s="214"/>
      <c r="AA7" s="214"/>
      <c r="AB7" s="214"/>
      <c r="AC7" s="214"/>
      <c r="AD7" s="185"/>
    </row>
    <row r="8" spans="1:30" s="111" customFormat="1" ht="15" customHeight="1" x14ac:dyDescent="0.25">
      <c r="A8" s="168"/>
      <c r="B8" s="171"/>
      <c r="C8" s="173"/>
      <c r="D8" s="175"/>
      <c r="E8" s="218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218"/>
      <c r="S8" s="214"/>
      <c r="T8" s="214"/>
      <c r="U8" s="214"/>
      <c r="V8" s="214"/>
      <c r="W8" s="214"/>
      <c r="X8" s="214"/>
      <c r="Y8" s="214"/>
      <c r="Z8" s="214"/>
      <c r="AA8" s="214"/>
      <c r="AB8" s="214"/>
      <c r="AC8" s="214"/>
      <c r="AD8" s="185"/>
    </row>
    <row r="9" spans="1:30" s="111" customFormat="1" ht="15.75" customHeight="1" thickBot="1" x14ac:dyDescent="0.3">
      <c r="A9" s="168"/>
      <c r="B9" s="171"/>
      <c r="C9" s="173"/>
      <c r="D9" s="175"/>
      <c r="E9" s="219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9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15"/>
      <c r="AD9" s="220"/>
    </row>
    <row r="10" spans="1:30" s="111" customFormat="1" ht="57.75" customHeight="1" thickBot="1" x14ac:dyDescent="0.3">
      <c r="A10" s="169"/>
      <c r="B10" s="172"/>
      <c r="C10" s="173"/>
      <c r="D10" s="176"/>
      <c r="E10" s="211" t="s">
        <v>20</v>
      </c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0" t="s">
        <v>21</v>
      </c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06"/>
    </row>
    <row r="11" spans="1:30" s="111" customFormat="1" ht="14.4" thickBot="1" x14ac:dyDescent="0.3">
      <c r="A11" s="71"/>
      <c r="B11" s="72"/>
      <c r="C11" s="172"/>
      <c r="D11" s="73" t="s">
        <v>33</v>
      </c>
      <c r="E11" s="74" t="s">
        <v>4</v>
      </c>
      <c r="F11" s="74" t="s">
        <v>5</v>
      </c>
      <c r="G11" s="73" t="s">
        <v>6</v>
      </c>
      <c r="H11" s="73" t="s">
        <v>7</v>
      </c>
      <c r="I11" s="73" t="s">
        <v>8</v>
      </c>
      <c r="J11" s="73" t="s">
        <v>9</v>
      </c>
      <c r="K11" s="73" t="s">
        <v>10</v>
      </c>
      <c r="L11" s="73" t="s">
        <v>11</v>
      </c>
      <c r="M11" s="73" t="s">
        <v>12</v>
      </c>
      <c r="N11" s="73" t="s">
        <v>13</v>
      </c>
      <c r="O11" s="73" t="s">
        <v>14</v>
      </c>
      <c r="P11" s="73" t="s">
        <v>15</v>
      </c>
      <c r="Q11" s="73" t="s">
        <v>16</v>
      </c>
      <c r="R11" s="74" t="s">
        <v>4</v>
      </c>
      <c r="S11" s="74" t="s">
        <v>5</v>
      </c>
      <c r="T11" s="73" t="s">
        <v>6</v>
      </c>
      <c r="U11" s="73" t="s">
        <v>7</v>
      </c>
      <c r="V11" s="73" t="s">
        <v>8</v>
      </c>
      <c r="W11" s="73" t="s">
        <v>9</v>
      </c>
      <c r="X11" s="73" t="s">
        <v>10</v>
      </c>
      <c r="Y11" s="73" t="s">
        <v>11</v>
      </c>
      <c r="Z11" s="73" t="s">
        <v>12</v>
      </c>
      <c r="AA11" s="73" t="s">
        <v>13</v>
      </c>
      <c r="AB11" s="73" t="s">
        <v>14</v>
      </c>
      <c r="AC11" s="73" t="s">
        <v>15</v>
      </c>
      <c r="AD11" s="97" t="s">
        <v>16</v>
      </c>
    </row>
    <row r="12" spans="1:30" ht="15.75" customHeight="1" thickBot="1" x14ac:dyDescent="0.3">
      <c r="A12" s="23" t="s">
        <v>28</v>
      </c>
      <c r="B12" s="29" t="s">
        <v>147</v>
      </c>
      <c r="C12" s="151">
        <f>D12/Metas!L6</f>
        <v>0.93840111365218248</v>
      </c>
      <c r="D12" s="144">
        <f>Q12/AD12</f>
        <v>0.848314606741573</v>
      </c>
      <c r="E12" s="25">
        <v>16</v>
      </c>
      <c r="F12" s="25">
        <v>10</v>
      </c>
      <c r="G12" s="25">
        <v>13</v>
      </c>
      <c r="H12" s="25">
        <v>10</v>
      </c>
      <c r="I12" s="25">
        <v>11</v>
      </c>
      <c r="J12" s="25">
        <v>11</v>
      </c>
      <c r="K12" s="25">
        <v>18</v>
      </c>
      <c r="L12" s="25">
        <v>9</v>
      </c>
      <c r="M12" s="25">
        <v>10</v>
      </c>
      <c r="N12" s="25">
        <v>12</v>
      </c>
      <c r="O12" s="25">
        <v>16</v>
      </c>
      <c r="P12" s="25">
        <v>15</v>
      </c>
      <c r="Q12" s="96">
        <f t="shared" ref="Q12:Q16" si="0">SUM(E12:P12)</f>
        <v>151</v>
      </c>
      <c r="R12" s="25">
        <v>22</v>
      </c>
      <c r="S12" s="25">
        <v>12</v>
      </c>
      <c r="T12" s="25">
        <v>16</v>
      </c>
      <c r="U12" s="25">
        <v>12</v>
      </c>
      <c r="V12" s="25">
        <v>14</v>
      </c>
      <c r="W12" s="25">
        <v>12</v>
      </c>
      <c r="X12" s="25">
        <v>21</v>
      </c>
      <c r="Y12" s="25">
        <v>12</v>
      </c>
      <c r="Z12" s="25">
        <v>10</v>
      </c>
      <c r="AA12" s="25">
        <v>15</v>
      </c>
      <c r="AB12" s="25">
        <v>16</v>
      </c>
      <c r="AC12" s="25">
        <v>16</v>
      </c>
      <c r="AD12" s="96">
        <f t="shared" ref="AD12:AD16" si="1">SUM(R12:AC12)</f>
        <v>178</v>
      </c>
    </row>
    <row r="13" spans="1:30" ht="15.75" customHeight="1" thickBot="1" x14ac:dyDescent="0.3">
      <c r="A13" s="23" t="s">
        <v>29</v>
      </c>
      <c r="B13" s="29" t="s">
        <v>148</v>
      </c>
      <c r="C13" s="151">
        <f>D13/Metas!L7</f>
        <v>0.85858585858585856</v>
      </c>
      <c r="D13" s="144">
        <f t="shared" ref="D13:D16" si="2">Q13/AD13</f>
        <v>0.77272727272727271</v>
      </c>
      <c r="E13" s="25">
        <f>IFERROR(VLOOKUP($B13,[1]NUM13!$G$3:$T$145,2,FALSE),0)</f>
        <v>3</v>
      </c>
      <c r="F13" s="25">
        <f>IFERROR(VLOOKUP($B13,[1]NUM13!$G$3:$T$145,3,FALSE),0)</f>
        <v>8</v>
      </c>
      <c r="G13" s="25">
        <f>IFERROR(VLOOKUP($B13,[1]NUM13!$G$3:$T$145,4,FALSE),0)</f>
        <v>2</v>
      </c>
      <c r="H13" s="25">
        <f>IFERROR(VLOOKUP($B13,[1]NUM13!$G$3:$T$145,5,FALSE),0)</f>
        <v>6</v>
      </c>
      <c r="I13" s="25">
        <f>IFERROR(VLOOKUP($B13,[1]NUM13!$G$3:$T$145,6,FALSE),0)</f>
        <v>2</v>
      </c>
      <c r="J13" s="25">
        <f>IFERROR(VLOOKUP($B13,[1]NUM13!$G$3:$T$145,7,FALSE),0)</f>
        <v>3</v>
      </c>
      <c r="K13" s="25">
        <f>IFERROR(VLOOKUP($B13,[1]NUM13!$G$3:$T$145,8,FALSE),0)</f>
        <v>3</v>
      </c>
      <c r="L13" s="25">
        <f>IFERROR(VLOOKUP($B13,[1]NUM13!$G$3:$T$145,9,FALSE),0)</f>
        <v>5</v>
      </c>
      <c r="M13" s="25">
        <f>IFERROR(VLOOKUP($B13,[1]NUM13!$G$3:$T$145,10,FALSE),0)</f>
        <v>8</v>
      </c>
      <c r="N13" s="25">
        <f>IFERROR(VLOOKUP($B13,[1]NUM13!$G$3:$T$145,11,FALSE),0)</f>
        <v>1</v>
      </c>
      <c r="O13" s="25">
        <f>IFERROR(VLOOKUP($B13,[1]NUM13!$G$3:$T$145,12,FALSE),0)</f>
        <v>4</v>
      </c>
      <c r="P13" s="25">
        <f>IFERROR(VLOOKUP($B13,[1]NUM13!$G$3:$T$145,13,FALSE),0)</f>
        <v>6</v>
      </c>
      <c r="Q13" s="1">
        <f t="shared" si="0"/>
        <v>51</v>
      </c>
      <c r="R13" s="25">
        <f>IFERROR(VLOOKUP($B13,[1]DEN13!$G$3:$T$147,2,FALSE),0)</f>
        <v>4</v>
      </c>
      <c r="S13" s="25">
        <f>IFERROR(VLOOKUP($B13,[1]DEN13!$G$3:$T$147,3,FALSE),0)</f>
        <v>9</v>
      </c>
      <c r="T13" s="25">
        <f>IFERROR(VLOOKUP($B13,[1]DEN13!$G$3:$T$147,4,FALSE),0)</f>
        <v>4</v>
      </c>
      <c r="U13" s="25">
        <f>IFERROR(VLOOKUP($B13,[1]DEN13!$G$3:$T$147,5,FALSE),0)</f>
        <v>6</v>
      </c>
      <c r="V13" s="25">
        <f>IFERROR(VLOOKUP($B13,[1]DEN13!$G$3:$T$147,6,FALSE),0)</f>
        <v>6</v>
      </c>
      <c r="W13" s="25">
        <f>IFERROR(VLOOKUP($B13,[1]DEN13!$G$3:$T$147,7,FALSE),0)</f>
        <v>3</v>
      </c>
      <c r="X13" s="25">
        <f>IFERROR(VLOOKUP($B13,[1]DEN13!$G$3:$T$147,8,FALSE),0)</f>
        <v>6</v>
      </c>
      <c r="Y13" s="25">
        <f>IFERROR(VLOOKUP($B13,[1]DEN13!$G$3:$T$147,9,FALSE),0)</f>
        <v>6</v>
      </c>
      <c r="Z13" s="25">
        <f>IFERROR(VLOOKUP($B13,[1]DEN13!$G$3:$T$147,10,FALSE),0)</f>
        <v>10</v>
      </c>
      <c r="AA13" s="25">
        <f>IFERROR(VLOOKUP($B13,[1]DEN13!$G$3:$T$147,11,FALSE),0)</f>
        <v>1</v>
      </c>
      <c r="AB13" s="25">
        <f>IFERROR(VLOOKUP($B13,[1]DEN13!$G$3:$T$147,12,FALSE),0)</f>
        <v>4</v>
      </c>
      <c r="AC13" s="25">
        <f>IFERROR(VLOOKUP($B13,[1]DEN13!$G$3:$T$147,13,FALSE),0)</f>
        <v>7</v>
      </c>
      <c r="AD13" s="1">
        <f t="shared" si="1"/>
        <v>66</v>
      </c>
    </row>
    <row r="14" spans="1:30" ht="15.75" customHeight="1" thickBot="1" x14ac:dyDescent="0.3">
      <c r="A14" s="23" t="s">
        <v>150</v>
      </c>
      <c r="B14" s="29" t="s">
        <v>149</v>
      </c>
      <c r="C14" s="151">
        <f>D14/Metas!L8</f>
        <v>0.85647440442504552</v>
      </c>
      <c r="D14" s="144">
        <f t="shared" si="2"/>
        <v>0.77450980392156865</v>
      </c>
      <c r="E14" s="25">
        <f>IFERROR(VLOOKUP($B14,[1]NUM13!$G$3:$T$145,2,FALSE),0)</f>
        <v>6</v>
      </c>
      <c r="F14" s="25">
        <f>IFERROR(VLOOKUP($B14,[1]NUM13!$G$3:$T$145,3,FALSE),0)</f>
        <v>6</v>
      </c>
      <c r="G14" s="25">
        <f>IFERROR(VLOOKUP($B14,[1]NUM13!$G$3:$T$145,4,FALSE),0)</f>
        <v>6</v>
      </c>
      <c r="H14" s="25">
        <f>IFERROR(VLOOKUP($B14,[1]NUM13!$G$3:$T$145,5,FALSE),0)</f>
        <v>12</v>
      </c>
      <c r="I14" s="25">
        <f>IFERROR(VLOOKUP($B14,[1]NUM13!$G$3:$T$145,6,FALSE),0)</f>
        <v>5</v>
      </c>
      <c r="J14" s="25">
        <f>IFERROR(VLOOKUP($B14,[1]NUM13!$G$3:$T$145,7,FALSE),0)</f>
        <v>8</v>
      </c>
      <c r="K14" s="25">
        <f>IFERROR(VLOOKUP($B14,[1]NUM13!$G$3:$T$145,8,FALSE),0)</f>
        <v>13</v>
      </c>
      <c r="L14" s="25">
        <f>IFERROR(VLOOKUP($B14,[1]NUM13!$G$3:$T$145,9,FALSE),0)</f>
        <v>2</v>
      </c>
      <c r="M14" s="25">
        <f>IFERROR(VLOOKUP($B14,[1]NUM13!$G$3:$T$145,10,FALSE),0)</f>
        <v>9</v>
      </c>
      <c r="N14" s="25">
        <f>IFERROR(VLOOKUP($B14,[1]NUM13!$G$3:$T$145,11,FALSE),0)</f>
        <v>7</v>
      </c>
      <c r="O14" s="25">
        <f>IFERROR(VLOOKUP($B14,[1]NUM13!$G$3:$T$145,12,FALSE),0)</f>
        <v>1</v>
      </c>
      <c r="P14" s="25">
        <f>IFERROR(VLOOKUP($B14,[1]NUM13!$G$3:$T$145,13,FALSE),0)</f>
        <v>4</v>
      </c>
      <c r="Q14" s="1">
        <f t="shared" si="0"/>
        <v>79</v>
      </c>
      <c r="R14" s="25">
        <f>IFERROR(VLOOKUP($B14,[1]DEN13!$G$3:$T$147,2,FALSE),0)</f>
        <v>7</v>
      </c>
      <c r="S14" s="25">
        <f>IFERROR(VLOOKUP($B14,[1]DEN13!$G$3:$T$147,3,FALSE),0)</f>
        <v>7</v>
      </c>
      <c r="T14" s="25">
        <f>IFERROR(VLOOKUP($B14,[1]DEN13!$G$3:$T$147,4,FALSE),0)</f>
        <v>7</v>
      </c>
      <c r="U14" s="25">
        <f>IFERROR(VLOOKUP($B14,[1]DEN13!$G$3:$T$147,5,FALSE),0)</f>
        <v>13</v>
      </c>
      <c r="V14" s="25">
        <f>IFERROR(VLOOKUP($B14,[1]DEN13!$G$3:$T$147,6,FALSE),0)</f>
        <v>6</v>
      </c>
      <c r="W14" s="25">
        <f>IFERROR(VLOOKUP($B14,[1]DEN13!$G$3:$T$147,7,FALSE),0)</f>
        <v>10</v>
      </c>
      <c r="X14" s="25">
        <f>IFERROR(VLOOKUP($B14,[1]DEN13!$G$3:$T$147,8,FALSE),0)</f>
        <v>16</v>
      </c>
      <c r="Y14" s="25">
        <f>IFERROR(VLOOKUP($B14,[1]DEN13!$G$3:$T$147,9,FALSE),0)</f>
        <v>3</v>
      </c>
      <c r="Z14" s="25">
        <f>IFERROR(VLOOKUP($B14,[1]DEN13!$G$3:$T$147,10,FALSE),0)</f>
        <v>9</v>
      </c>
      <c r="AA14" s="25">
        <f>IFERROR(VLOOKUP($B14,[1]DEN13!$G$3:$T$147,11,FALSE),0)</f>
        <v>10</v>
      </c>
      <c r="AB14" s="25">
        <f>IFERROR(VLOOKUP($B14,[1]DEN13!$G$3:$T$147,12,FALSE),0)</f>
        <v>10</v>
      </c>
      <c r="AC14" s="25">
        <f>IFERROR(VLOOKUP($B14,[1]DEN13!$G$3:$T$147,13,FALSE),0)</f>
        <v>4</v>
      </c>
      <c r="AD14" s="1">
        <f t="shared" si="1"/>
        <v>102</v>
      </c>
    </row>
    <row r="15" spans="1:30" ht="15.75" customHeight="1" thickBot="1" x14ac:dyDescent="0.3">
      <c r="A15" s="23" t="s">
        <v>26</v>
      </c>
      <c r="B15" s="29" t="s">
        <v>151</v>
      </c>
      <c r="C15" s="151">
        <f>D15/Metas!L9</f>
        <v>0.82522841143530801</v>
      </c>
      <c r="D15" s="144">
        <f t="shared" si="2"/>
        <v>0.7466666666666667</v>
      </c>
      <c r="E15" s="25">
        <f>IFERROR(VLOOKUP($B15,[1]NUM13!$G$3:$T$145,2,FALSE),0)</f>
        <v>11</v>
      </c>
      <c r="F15" s="25">
        <f>IFERROR(VLOOKUP($B15,[1]NUM13!$G$3:$T$145,3,FALSE),0)</f>
        <v>4</v>
      </c>
      <c r="G15" s="25">
        <f>IFERROR(VLOOKUP($B15,[1]NUM13!$G$3:$T$145,4,FALSE),0)</f>
        <v>8</v>
      </c>
      <c r="H15" s="25">
        <f>IFERROR(VLOOKUP($B15,[1]NUM13!$G$3:$T$145,5,FALSE),0)</f>
        <v>7</v>
      </c>
      <c r="I15" s="25">
        <f>IFERROR(VLOOKUP($B15,[1]NUM13!$G$3:$T$145,6,FALSE),0)</f>
        <v>10</v>
      </c>
      <c r="J15" s="25">
        <f>IFERROR(VLOOKUP($B15,[1]NUM13!$G$3:$T$145,7,FALSE),0)</f>
        <v>7</v>
      </c>
      <c r="K15" s="25">
        <f>IFERROR(VLOOKUP($B15,[1]NUM13!$G$3:$T$145,8,FALSE),0)</f>
        <v>19</v>
      </c>
      <c r="L15" s="25">
        <f>IFERROR(VLOOKUP($B15,[1]NUM13!$G$3:$T$145,9,FALSE),0)</f>
        <v>13</v>
      </c>
      <c r="M15" s="25">
        <f>IFERROR(VLOOKUP($B15,[1]NUM13!$G$3:$T$145,10,FALSE),0)</f>
        <v>3</v>
      </c>
      <c r="N15" s="25">
        <f>IFERROR(VLOOKUP($B15,[1]NUM13!$G$3:$T$145,11,FALSE),0)</f>
        <v>12</v>
      </c>
      <c r="O15" s="25">
        <f>IFERROR(VLOOKUP($B15,[1]NUM13!$G$3:$T$145,12,FALSE),0)</f>
        <v>7</v>
      </c>
      <c r="P15" s="25">
        <f>IFERROR(VLOOKUP($B15,[1]NUM13!$G$3:$T$145,13,FALSE),0)</f>
        <v>11</v>
      </c>
      <c r="Q15" s="1">
        <f t="shared" si="0"/>
        <v>112</v>
      </c>
      <c r="R15" s="25">
        <f>IFERROR(VLOOKUP($B15,[1]DEN13!$G$3:$T$147,2,FALSE),0)</f>
        <v>14</v>
      </c>
      <c r="S15" s="25">
        <f>IFERROR(VLOOKUP($B15,[1]DEN13!$G$3:$T$147,3,FALSE),0)</f>
        <v>5</v>
      </c>
      <c r="T15" s="25">
        <f>IFERROR(VLOOKUP($B15,[1]DEN13!$G$3:$T$147,4,FALSE),0)</f>
        <v>13</v>
      </c>
      <c r="U15" s="25">
        <f>IFERROR(VLOOKUP($B15,[1]DEN13!$G$3:$T$147,5,FALSE),0)</f>
        <v>10</v>
      </c>
      <c r="V15" s="25">
        <f>IFERROR(VLOOKUP($B15,[1]DEN13!$G$3:$T$147,6,FALSE),0)</f>
        <v>14</v>
      </c>
      <c r="W15" s="25">
        <f>IFERROR(VLOOKUP($B15,[1]DEN13!$G$3:$T$147,7,FALSE),0)</f>
        <v>10</v>
      </c>
      <c r="X15" s="25">
        <f>IFERROR(VLOOKUP($B15,[1]DEN13!$G$3:$T$147,8,FALSE),0)</f>
        <v>22</v>
      </c>
      <c r="Y15" s="25">
        <f>IFERROR(VLOOKUP($B15,[1]DEN13!$G$3:$T$147,9,FALSE),0)</f>
        <v>20</v>
      </c>
      <c r="Z15" s="25">
        <f>IFERROR(VLOOKUP($B15,[1]DEN13!$G$3:$T$147,10,FALSE),0)</f>
        <v>5</v>
      </c>
      <c r="AA15" s="25">
        <f>IFERROR(VLOOKUP($B15,[1]DEN13!$G$3:$T$147,11,FALSE),0)</f>
        <v>14</v>
      </c>
      <c r="AB15" s="25">
        <f>IFERROR(VLOOKUP($B15,[1]DEN13!$G$3:$T$147,12,FALSE),0)</f>
        <v>10</v>
      </c>
      <c r="AC15" s="25">
        <f>IFERROR(VLOOKUP($B15,[1]DEN13!$G$3:$T$147,13,FALSE),0)</f>
        <v>13</v>
      </c>
      <c r="AD15" s="1">
        <f t="shared" si="1"/>
        <v>150</v>
      </c>
    </row>
    <row r="16" spans="1:30" ht="15.75" customHeight="1" thickBot="1" x14ac:dyDescent="0.3">
      <c r="A16" s="23" t="s">
        <v>27</v>
      </c>
      <c r="B16" s="29" t="s">
        <v>152</v>
      </c>
      <c r="C16" s="151">
        <f>D16/Metas!L10</f>
        <v>0.78479221623603346</v>
      </c>
      <c r="D16" s="144">
        <f t="shared" si="2"/>
        <v>0.7098445595854922</v>
      </c>
      <c r="E16" s="25">
        <f>IFERROR(VLOOKUP($B16,[1]NUM13!$G$3:$T$145,2,FALSE),0)</f>
        <v>6</v>
      </c>
      <c r="F16" s="25">
        <f>IFERROR(VLOOKUP($B16,[1]NUM13!$G$3:$T$145,3,FALSE),0)</f>
        <v>18</v>
      </c>
      <c r="G16" s="25">
        <f>IFERROR(VLOOKUP($B16,[1]NUM13!$G$3:$T$145,4,FALSE),0)</f>
        <v>14</v>
      </c>
      <c r="H16" s="25">
        <f>IFERROR(VLOOKUP($B16,[1]NUM13!$G$3:$T$145,5,FALSE),0)</f>
        <v>6</v>
      </c>
      <c r="I16" s="25">
        <f>IFERROR(VLOOKUP($B16,[1]NUM13!$G$3:$T$145,6,FALSE),0)</f>
        <v>13</v>
      </c>
      <c r="J16" s="25">
        <f>IFERROR(VLOOKUP($B16,[1]NUM13!$G$3:$T$145,7,FALSE),0)</f>
        <v>8</v>
      </c>
      <c r="K16" s="25">
        <f>IFERROR(VLOOKUP($B16,[1]NUM13!$G$3:$T$145,8,FALSE),0)</f>
        <v>12</v>
      </c>
      <c r="L16" s="25">
        <f>IFERROR(VLOOKUP($B16,[1]NUM13!$G$3:$T$145,9,FALSE),0)</f>
        <v>12</v>
      </c>
      <c r="M16" s="25">
        <f>IFERROR(VLOOKUP($B16,[1]NUM13!$G$3:$T$145,10,FALSE),0)</f>
        <v>9</v>
      </c>
      <c r="N16" s="25">
        <f>IFERROR(VLOOKUP($B16,[1]NUM13!$G$3:$T$145,11,FALSE),0)</f>
        <v>12</v>
      </c>
      <c r="O16" s="25">
        <f>IFERROR(VLOOKUP($B16,[1]NUM13!$G$3:$T$145,12,FALSE),0)</f>
        <v>16</v>
      </c>
      <c r="P16" s="25">
        <f>IFERROR(VLOOKUP($B16,[1]NUM13!$G$3:$T$145,13,FALSE),0)</f>
        <v>11</v>
      </c>
      <c r="Q16" s="1">
        <f t="shared" si="0"/>
        <v>137</v>
      </c>
      <c r="R16" s="25">
        <f>IFERROR(VLOOKUP($B16,[1]DEN13!$G$3:$T$147,2,FALSE),0)</f>
        <v>16</v>
      </c>
      <c r="S16" s="25">
        <f>IFERROR(VLOOKUP($B16,[1]DEN13!$G$3:$T$147,3,FALSE),0)</f>
        <v>20</v>
      </c>
      <c r="T16" s="25">
        <f>IFERROR(VLOOKUP($B16,[1]DEN13!$G$3:$T$147,4,FALSE),0)</f>
        <v>18</v>
      </c>
      <c r="U16" s="25">
        <f>IFERROR(VLOOKUP($B16,[1]DEN13!$G$3:$T$147,5,FALSE),0)</f>
        <v>12</v>
      </c>
      <c r="V16" s="25">
        <f>IFERROR(VLOOKUP($B16,[1]DEN13!$G$3:$T$147,6,FALSE),0)</f>
        <v>16</v>
      </c>
      <c r="W16" s="25">
        <f>IFERROR(VLOOKUP($B16,[1]DEN13!$G$3:$T$147,7,FALSE),0)</f>
        <v>14</v>
      </c>
      <c r="X16" s="25">
        <f>IFERROR(VLOOKUP($B16,[1]DEN13!$G$3:$T$147,8,FALSE),0)</f>
        <v>17</v>
      </c>
      <c r="Y16" s="25">
        <f>IFERROR(VLOOKUP($B16,[1]DEN13!$G$3:$T$147,9,FALSE),0)</f>
        <v>14</v>
      </c>
      <c r="Z16" s="25">
        <f>IFERROR(VLOOKUP($B16,[1]DEN13!$G$3:$T$147,10,FALSE),0)</f>
        <v>15</v>
      </c>
      <c r="AA16" s="25">
        <f>IFERROR(VLOOKUP($B16,[1]DEN13!$G$3:$T$147,11,FALSE),0)</f>
        <v>16</v>
      </c>
      <c r="AB16" s="25">
        <f>IFERROR(VLOOKUP($B16,[1]DEN13!$G$3:$T$147,12,FALSE),0)</f>
        <v>22</v>
      </c>
      <c r="AC16" s="25">
        <f>IFERROR(VLOOKUP($B16,[1]DEN13!$G$3:$T$147,13,FALSE),0)</f>
        <v>13</v>
      </c>
      <c r="AD16" s="1">
        <f t="shared" si="1"/>
        <v>193</v>
      </c>
    </row>
  </sheetData>
  <sheetProtection selectLockedCells="1" selectUnlockedCells="1"/>
  <mergeCells count="9">
    <mergeCell ref="R10:AD10"/>
    <mergeCell ref="R2:AD9"/>
    <mergeCell ref="D1:D10"/>
    <mergeCell ref="E1:AD1"/>
    <mergeCell ref="A1:A10"/>
    <mergeCell ref="B1:B10"/>
    <mergeCell ref="E2:Q9"/>
    <mergeCell ref="E10:Q10"/>
    <mergeCell ref="C1:C1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1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RowHeight="14.4" x14ac:dyDescent="0.3"/>
  <cols>
    <col min="1" max="1" width="24.33203125" style="46" bestFit="1" customWidth="1"/>
    <col min="2" max="2" width="47" style="46" bestFit="1" customWidth="1"/>
    <col min="3" max="3" width="17.109375" style="20" customWidth="1"/>
    <col min="4" max="4" width="13.88671875" style="46" bestFit="1" customWidth="1"/>
    <col min="5" max="6" width="22.33203125" style="48" customWidth="1"/>
    <col min="7" max="7" width="20" style="46" customWidth="1"/>
    <col min="8" max="218" width="11.44140625" style="46"/>
    <col min="219" max="219" width="31.5546875" style="46" bestFit="1" customWidth="1"/>
    <col min="220" max="220" width="39" style="46" customWidth="1"/>
    <col min="221" max="221" width="14.44140625" style="46" customWidth="1"/>
    <col min="222" max="222" width="10.88671875" style="46" bestFit="1" customWidth="1"/>
    <col min="223" max="223" width="22.33203125" style="46" customWidth="1"/>
    <col min="224" max="224" width="25.33203125" style="46" customWidth="1"/>
    <col min="225" max="225" width="20" style="46" customWidth="1"/>
    <col min="226" max="226" width="26.6640625" style="46" customWidth="1"/>
    <col min="227" max="474" width="11.44140625" style="46"/>
    <col min="475" max="475" width="31.5546875" style="46" bestFit="1" customWidth="1"/>
    <col min="476" max="476" width="39" style="46" customWidth="1"/>
    <col min="477" max="477" width="14.44140625" style="46" customWidth="1"/>
    <col min="478" max="478" width="10.88671875" style="46" bestFit="1" customWidth="1"/>
    <col min="479" max="479" width="22.33203125" style="46" customWidth="1"/>
    <col min="480" max="480" width="25.33203125" style="46" customWidth="1"/>
    <col min="481" max="481" width="20" style="46" customWidth="1"/>
    <col min="482" max="482" width="26.6640625" style="46" customWidth="1"/>
    <col min="483" max="730" width="11.44140625" style="46"/>
    <col min="731" max="731" width="31.5546875" style="46" bestFit="1" customWidth="1"/>
    <col min="732" max="732" width="39" style="46" customWidth="1"/>
    <col min="733" max="733" width="14.44140625" style="46" customWidth="1"/>
    <col min="734" max="734" width="10.88671875" style="46" bestFit="1" customWidth="1"/>
    <col min="735" max="735" width="22.33203125" style="46" customWidth="1"/>
    <col min="736" max="736" width="25.33203125" style="46" customWidth="1"/>
    <col min="737" max="737" width="20" style="46" customWidth="1"/>
    <col min="738" max="738" width="26.6640625" style="46" customWidth="1"/>
    <col min="739" max="986" width="11.44140625" style="46"/>
    <col min="987" max="987" width="31.5546875" style="46" bestFit="1" customWidth="1"/>
    <col min="988" max="988" width="39" style="46" customWidth="1"/>
    <col min="989" max="989" width="14.44140625" style="46" customWidth="1"/>
    <col min="990" max="990" width="10.88671875" style="46" bestFit="1" customWidth="1"/>
    <col min="991" max="991" width="22.33203125" style="46" customWidth="1"/>
    <col min="992" max="992" width="25.33203125" style="46" customWidth="1"/>
    <col min="993" max="993" width="20" style="46" customWidth="1"/>
    <col min="994" max="994" width="26.6640625" style="46" customWidth="1"/>
    <col min="995" max="1242" width="11.44140625" style="46"/>
    <col min="1243" max="1243" width="31.5546875" style="46" bestFit="1" customWidth="1"/>
    <col min="1244" max="1244" width="39" style="46" customWidth="1"/>
    <col min="1245" max="1245" width="14.44140625" style="46" customWidth="1"/>
    <col min="1246" max="1246" width="10.88671875" style="46" bestFit="1" customWidth="1"/>
    <col min="1247" max="1247" width="22.33203125" style="46" customWidth="1"/>
    <col min="1248" max="1248" width="25.33203125" style="46" customWidth="1"/>
    <col min="1249" max="1249" width="20" style="46" customWidth="1"/>
    <col min="1250" max="1250" width="26.6640625" style="46" customWidth="1"/>
    <col min="1251" max="1498" width="11.44140625" style="46"/>
    <col min="1499" max="1499" width="31.5546875" style="46" bestFit="1" customWidth="1"/>
    <col min="1500" max="1500" width="39" style="46" customWidth="1"/>
    <col min="1501" max="1501" width="14.44140625" style="46" customWidth="1"/>
    <col min="1502" max="1502" width="10.88671875" style="46" bestFit="1" customWidth="1"/>
    <col min="1503" max="1503" width="22.33203125" style="46" customWidth="1"/>
    <col min="1504" max="1504" width="25.33203125" style="46" customWidth="1"/>
    <col min="1505" max="1505" width="20" style="46" customWidth="1"/>
    <col min="1506" max="1506" width="26.6640625" style="46" customWidth="1"/>
    <col min="1507" max="1754" width="11.44140625" style="46"/>
    <col min="1755" max="1755" width="31.5546875" style="46" bestFit="1" customWidth="1"/>
    <col min="1756" max="1756" width="39" style="46" customWidth="1"/>
    <col min="1757" max="1757" width="14.44140625" style="46" customWidth="1"/>
    <col min="1758" max="1758" width="10.88671875" style="46" bestFit="1" customWidth="1"/>
    <col min="1759" max="1759" width="22.33203125" style="46" customWidth="1"/>
    <col min="1760" max="1760" width="25.33203125" style="46" customWidth="1"/>
    <col min="1761" max="1761" width="20" style="46" customWidth="1"/>
    <col min="1762" max="1762" width="26.6640625" style="46" customWidth="1"/>
    <col min="1763" max="2010" width="11.44140625" style="46"/>
    <col min="2011" max="2011" width="31.5546875" style="46" bestFit="1" customWidth="1"/>
    <col min="2012" max="2012" width="39" style="46" customWidth="1"/>
    <col min="2013" max="2013" width="14.44140625" style="46" customWidth="1"/>
    <col min="2014" max="2014" width="10.88671875" style="46" bestFit="1" customWidth="1"/>
    <col min="2015" max="2015" width="22.33203125" style="46" customWidth="1"/>
    <col min="2016" max="2016" width="25.33203125" style="46" customWidth="1"/>
    <col min="2017" max="2017" width="20" style="46" customWidth="1"/>
    <col min="2018" max="2018" width="26.6640625" style="46" customWidth="1"/>
    <col min="2019" max="2266" width="11.44140625" style="46"/>
    <col min="2267" max="2267" width="31.5546875" style="46" bestFit="1" customWidth="1"/>
    <col min="2268" max="2268" width="39" style="46" customWidth="1"/>
    <col min="2269" max="2269" width="14.44140625" style="46" customWidth="1"/>
    <col min="2270" max="2270" width="10.88671875" style="46" bestFit="1" customWidth="1"/>
    <col min="2271" max="2271" width="22.33203125" style="46" customWidth="1"/>
    <col min="2272" max="2272" width="25.33203125" style="46" customWidth="1"/>
    <col min="2273" max="2273" width="20" style="46" customWidth="1"/>
    <col min="2274" max="2274" width="26.6640625" style="46" customWidth="1"/>
    <col min="2275" max="2522" width="11.44140625" style="46"/>
    <col min="2523" max="2523" width="31.5546875" style="46" bestFit="1" customWidth="1"/>
    <col min="2524" max="2524" width="39" style="46" customWidth="1"/>
    <col min="2525" max="2525" width="14.44140625" style="46" customWidth="1"/>
    <col min="2526" max="2526" width="10.88671875" style="46" bestFit="1" customWidth="1"/>
    <col min="2527" max="2527" width="22.33203125" style="46" customWidth="1"/>
    <col min="2528" max="2528" width="25.33203125" style="46" customWidth="1"/>
    <col min="2529" max="2529" width="20" style="46" customWidth="1"/>
    <col min="2530" max="2530" width="26.6640625" style="46" customWidth="1"/>
    <col min="2531" max="2778" width="11.44140625" style="46"/>
    <col min="2779" max="2779" width="31.5546875" style="46" bestFit="1" customWidth="1"/>
    <col min="2780" max="2780" width="39" style="46" customWidth="1"/>
    <col min="2781" max="2781" width="14.44140625" style="46" customWidth="1"/>
    <col min="2782" max="2782" width="10.88671875" style="46" bestFit="1" customWidth="1"/>
    <col min="2783" max="2783" width="22.33203125" style="46" customWidth="1"/>
    <col min="2784" max="2784" width="25.33203125" style="46" customWidth="1"/>
    <col min="2785" max="2785" width="20" style="46" customWidth="1"/>
    <col min="2786" max="2786" width="26.6640625" style="46" customWidth="1"/>
    <col min="2787" max="3034" width="11.44140625" style="46"/>
    <col min="3035" max="3035" width="31.5546875" style="46" bestFit="1" customWidth="1"/>
    <col min="3036" max="3036" width="39" style="46" customWidth="1"/>
    <col min="3037" max="3037" width="14.44140625" style="46" customWidth="1"/>
    <col min="3038" max="3038" width="10.88671875" style="46" bestFit="1" customWidth="1"/>
    <col min="3039" max="3039" width="22.33203125" style="46" customWidth="1"/>
    <col min="3040" max="3040" width="25.33203125" style="46" customWidth="1"/>
    <col min="3041" max="3041" width="20" style="46" customWidth="1"/>
    <col min="3042" max="3042" width="26.6640625" style="46" customWidth="1"/>
    <col min="3043" max="3290" width="11.44140625" style="46"/>
    <col min="3291" max="3291" width="31.5546875" style="46" bestFit="1" customWidth="1"/>
    <col min="3292" max="3292" width="39" style="46" customWidth="1"/>
    <col min="3293" max="3293" width="14.44140625" style="46" customWidth="1"/>
    <col min="3294" max="3294" width="10.88671875" style="46" bestFit="1" customWidth="1"/>
    <col min="3295" max="3295" width="22.33203125" style="46" customWidth="1"/>
    <col min="3296" max="3296" width="25.33203125" style="46" customWidth="1"/>
    <col min="3297" max="3297" width="20" style="46" customWidth="1"/>
    <col min="3298" max="3298" width="26.6640625" style="46" customWidth="1"/>
    <col min="3299" max="3546" width="11.44140625" style="46"/>
    <col min="3547" max="3547" width="31.5546875" style="46" bestFit="1" customWidth="1"/>
    <col min="3548" max="3548" width="39" style="46" customWidth="1"/>
    <col min="3549" max="3549" width="14.44140625" style="46" customWidth="1"/>
    <col min="3550" max="3550" width="10.88671875" style="46" bestFit="1" customWidth="1"/>
    <col min="3551" max="3551" width="22.33203125" style="46" customWidth="1"/>
    <col min="3552" max="3552" width="25.33203125" style="46" customWidth="1"/>
    <col min="3553" max="3553" width="20" style="46" customWidth="1"/>
    <col min="3554" max="3554" width="26.6640625" style="46" customWidth="1"/>
    <col min="3555" max="3802" width="11.44140625" style="46"/>
    <col min="3803" max="3803" width="31.5546875" style="46" bestFit="1" customWidth="1"/>
    <col min="3804" max="3804" width="39" style="46" customWidth="1"/>
    <col min="3805" max="3805" width="14.44140625" style="46" customWidth="1"/>
    <col min="3806" max="3806" width="10.88671875" style="46" bestFit="1" customWidth="1"/>
    <col min="3807" max="3807" width="22.33203125" style="46" customWidth="1"/>
    <col min="3808" max="3808" width="25.33203125" style="46" customWidth="1"/>
    <col min="3809" max="3809" width="20" style="46" customWidth="1"/>
    <col min="3810" max="3810" width="26.6640625" style="46" customWidth="1"/>
    <col min="3811" max="4058" width="11.44140625" style="46"/>
    <col min="4059" max="4059" width="31.5546875" style="46" bestFit="1" customWidth="1"/>
    <col min="4060" max="4060" width="39" style="46" customWidth="1"/>
    <col min="4061" max="4061" width="14.44140625" style="46" customWidth="1"/>
    <col min="4062" max="4062" width="10.88671875" style="46" bestFit="1" customWidth="1"/>
    <col min="4063" max="4063" width="22.33203125" style="46" customWidth="1"/>
    <col min="4064" max="4064" width="25.33203125" style="46" customWidth="1"/>
    <col min="4065" max="4065" width="20" style="46" customWidth="1"/>
    <col min="4066" max="4066" width="26.6640625" style="46" customWidth="1"/>
    <col min="4067" max="4314" width="11.44140625" style="46"/>
    <col min="4315" max="4315" width="31.5546875" style="46" bestFit="1" customWidth="1"/>
    <col min="4316" max="4316" width="39" style="46" customWidth="1"/>
    <col min="4317" max="4317" width="14.44140625" style="46" customWidth="1"/>
    <col min="4318" max="4318" width="10.88671875" style="46" bestFit="1" customWidth="1"/>
    <col min="4319" max="4319" width="22.33203125" style="46" customWidth="1"/>
    <col min="4320" max="4320" width="25.33203125" style="46" customWidth="1"/>
    <col min="4321" max="4321" width="20" style="46" customWidth="1"/>
    <col min="4322" max="4322" width="26.6640625" style="46" customWidth="1"/>
    <col min="4323" max="4570" width="11.44140625" style="46"/>
    <col min="4571" max="4571" width="31.5546875" style="46" bestFit="1" customWidth="1"/>
    <col min="4572" max="4572" width="39" style="46" customWidth="1"/>
    <col min="4573" max="4573" width="14.44140625" style="46" customWidth="1"/>
    <col min="4574" max="4574" width="10.88671875" style="46" bestFit="1" customWidth="1"/>
    <col min="4575" max="4575" width="22.33203125" style="46" customWidth="1"/>
    <col min="4576" max="4576" width="25.33203125" style="46" customWidth="1"/>
    <col min="4577" max="4577" width="20" style="46" customWidth="1"/>
    <col min="4578" max="4578" width="26.6640625" style="46" customWidth="1"/>
    <col min="4579" max="4826" width="11.44140625" style="46"/>
    <col min="4827" max="4827" width="31.5546875" style="46" bestFit="1" customWidth="1"/>
    <col min="4828" max="4828" width="39" style="46" customWidth="1"/>
    <col min="4829" max="4829" width="14.44140625" style="46" customWidth="1"/>
    <col min="4830" max="4830" width="10.88671875" style="46" bestFit="1" customWidth="1"/>
    <col min="4831" max="4831" width="22.33203125" style="46" customWidth="1"/>
    <col min="4832" max="4832" width="25.33203125" style="46" customWidth="1"/>
    <col min="4833" max="4833" width="20" style="46" customWidth="1"/>
    <col min="4834" max="4834" width="26.6640625" style="46" customWidth="1"/>
    <col min="4835" max="5082" width="11.44140625" style="46"/>
    <col min="5083" max="5083" width="31.5546875" style="46" bestFit="1" customWidth="1"/>
    <col min="5084" max="5084" width="39" style="46" customWidth="1"/>
    <col min="5085" max="5085" width="14.44140625" style="46" customWidth="1"/>
    <col min="5086" max="5086" width="10.88671875" style="46" bestFit="1" customWidth="1"/>
    <col min="5087" max="5087" width="22.33203125" style="46" customWidth="1"/>
    <col min="5088" max="5088" width="25.33203125" style="46" customWidth="1"/>
    <col min="5089" max="5089" width="20" style="46" customWidth="1"/>
    <col min="5090" max="5090" width="26.6640625" style="46" customWidth="1"/>
    <col min="5091" max="5338" width="11.44140625" style="46"/>
    <col min="5339" max="5339" width="31.5546875" style="46" bestFit="1" customWidth="1"/>
    <col min="5340" max="5340" width="39" style="46" customWidth="1"/>
    <col min="5341" max="5341" width="14.44140625" style="46" customWidth="1"/>
    <col min="5342" max="5342" width="10.88671875" style="46" bestFit="1" customWidth="1"/>
    <col min="5343" max="5343" width="22.33203125" style="46" customWidth="1"/>
    <col min="5344" max="5344" width="25.33203125" style="46" customWidth="1"/>
    <col min="5345" max="5345" width="20" style="46" customWidth="1"/>
    <col min="5346" max="5346" width="26.6640625" style="46" customWidth="1"/>
    <col min="5347" max="5594" width="11.44140625" style="46"/>
    <col min="5595" max="5595" width="31.5546875" style="46" bestFit="1" customWidth="1"/>
    <col min="5596" max="5596" width="39" style="46" customWidth="1"/>
    <col min="5597" max="5597" width="14.44140625" style="46" customWidth="1"/>
    <col min="5598" max="5598" width="10.88671875" style="46" bestFit="1" customWidth="1"/>
    <col min="5599" max="5599" width="22.33203125" style="46" customWidth="1"/>
    <col min="5600" max="5600" width="25.33203125" style="46" customWidth="1"/>
    <col min="5601" max="5601" width="20" style="46" customWidth="1"/>
    <col min="5602" max="5602" width="26.6640625" style="46" customWidth="1"/>
    <col min="5603" max="5850" width="11.44140625" style="46"/>
    <col min="5851" max="5851" width="31.5546875" style="46" bestFit="1" customWidth="1"/>
    <col min="5852" max="5852" width="39" style="46" customWidth="1"/>
    <col min="5853" max="5853" width="14.44140625" style="46" customWidth="1"/>
    <col min="5854" max="5854" width="10.88671875" style="46" bestFit="1" customWidth="1"/>
    <col min="5855" max="5855" width="22.33203125" style="46" customWidth="1"/>
    <col min="5856" max="5856" width="25.33203125" style="46" customWidth="1"/>
    <col min="5857" max="5857" width="20" style="46" customWidth="1"/>
    <col min="5858" max="5858" width="26.6640625" style="46" customWidth="1"/>
    <col min="5859" max="6106" width="11.44140625" style="46"/>
    <col min="6107" max="6107" width="31.5546875" style="46" bestFit="1" customWidth="1"/>
    <col min="6108" max="6108" width="39" style="46" customWidth="1"/>
    <col min="6109" max="6109" width="14.44140625" style="46" customWidth="1"/>
    <col min="6110" max="6110" width="10.88671875" style="46" bestFit="1" customWidth="1"/>
    <col min="6111" max="6111" width="22.33203125" style="46" customWidth="1"/>
    <col min="6112" max="6112" width="25.33203125" style="46" customWidth="1"/>
    <col min="6113" max="6113" width="20" style="46" customWidth="1"/>
    <col min="6114" max="6114" width="26.6640625" style="46" customWidth="1"/>
    <col min="6115" max="6362" width="11.44140625" style="46"/>
    <col min="6363" max="6363" width="31.5546875" style="46" bestFit="1" customWidth="1"/>
    <col min="6364" max="6364" width="39" style="46" customWidth="1"/>
    <col min="6365" max="6365" width="14.44140625" style="46" customWidth="1"/>
    <col min="6366" max="6366" width="10.88671875" style="46" bestFit="1" customWidth="1"/>
    <col min="6367" max="6367" width="22.33203125" style="46" customWidth="1"/>
    <col min="6368" max="6368" width="25.33203125" style="46" customWidth="1"/>
    <col min="6369" max="6369" width="20" style="46" customWidth="1"/>
    <col min="6370" max="6370" width="26.6640625" style="46" customWidth="1"/>
    <col min="6371" max="6618" width="11.44140625" style="46"/>
    <col min="6619" max="6619" width="31.5546875" style="46" bestFit="1" customWidth="1"/>
    <col min="6620" max="6620" width="39" style="46" customWidth="1"/>
    <col min="6621" max="6621" width="14.44140625" style="46" customWidth="1"/>
    <col min="6622" max="6622" width="10.88671875" style="46" bestFit="1" customWidth="1"/>
    <col min="6623" max="6623" width="22.33203125" style="46" customWidth="1"/>
    <col min="6624" max="6624" width="25.33203125" style="46" customWidth="1"/>
    <col min="6625" max="6625" width="20" style="46" customWidth="1"/>
    <col min="6626" max="6626" width="26.6640625" style="46" customWidth="1"/>
    <col min="6627" max="6874" width="11.44140625" style="46"/>
    <col min="6875" max="6875" width="31.5546875" style="46" bestFit="1" customWidth="1"/>
    <col min="6876" max="6876" width="39" style="46" customWidth="1"/>
    <col min="6877" max="6877" width="14.44140625" style="46" customWidth="1"/>
    <col min="6878" max="6878" width="10.88671875" style="46" bestFit="1" customWidth="1"/>
    <col min="6879" max="6879" width="22.33203125" style="46" customWidth="1"/>
    <col min="6880" max="6880" width="25.33203125" style="46" customWidth="1"/>
    <col min="6881" max="6881" width="20" style="46" customWidth="1"/>
    <col min="6882" max="6882" width="26.6640625" style="46" customWidth="1"/>
    <col min="6883" max="7130" width="11.44140625" style="46"/>
    <col min="7131" max="7131" width="31.5546875" style="46" bestFit="1" customWidth="1"/>
    <col min="7132" max="7132" width="39" style="46" customWidth="1"/>
    <col min="7133" max="7133" width="14.44140625" style="46" customWidth="1"/>
    <col min="7134" max="7134" width="10.88671875" style="46" bestFit="1" customWidth="1"/>
    <col min="7135" max="7135" width="22.33203125" style="46" customWidth="1"/>
    <col min="7136" max="7136" width="25.33203125" style="46" customWidth="1"/>
    <col min="7137" max="7137" width="20" style="46" customWidth="1"/>
    <col min="7138" max="7138" width="26.6640625" style="46" customWidth="1"/>
    <col min="7139" max="7386" width="11.44140625" style="46"/>
    <col min="7387" max="7387" width="31.5546875" style="46" bestFit="1" customWidth="1"/>
    <col min="7388" max="7388" width="39" style="46" customWidth="1"/>
    <col min="7389" max="7389" width="14.44140625" style="46" customWidth="1"/>
    <col min="7390" max="7390" width="10.88671875" style="46" bestFit="1" customWidth="1"/>
    <col min="7391" max="7391" width="22.33203125" style="46" customWidth="1"/>
    <col min="7392" max="7392" width="25.33203125" style="46" customWidth="1"/>
    <col min="7393" max="7393" width="20" style="46" customWidth="1"/>
    <col min="7394" max="7394" width="26.6640625" style="46" customWidth="1"/>
    <col min="7395" max="7642" width="11.44140625" style="46"/>
    <col min="7643" max="7643" width="31.5546875" style="46" bestFit="1" customWidth="1"/>
    <col min="7644" max="7644" width="39" style="46" customWidth="1"/>
    <col min="7645" max="7645" width="14.44140625" style="46" customWidth="1"/>
    <col min="7646" max="7646" width="10.88671875" style="46" bestFit="1" customWidth="1"/>
    <col min="7647" max="7647" width="22.33203125" style="46" customWidth="1"/>
    <col min="7648" max="7648" width="25.33203125" style="46" customWidth="1"/>
    <col min="7649" max="7649" width="20" style="46" customWidth="1"/>
    <col min="7650" max="7650" width="26.6640625" style="46" customWidth="1"/>
    <col min="7651" max="7898" width="11.44140625" style="46"/>
    <col min="7899" max="7899" width="31.5546875" style="46" bestFit="1" customWidth="1"/>
    <col min="7900" max="7900" width="39" style="46" customWidth="1"/>
    <col min="7901" max="7901" width="14.44140625" style="46" customWidth="1"/>
    <col min="7902" max="7902" width="10.88671875" style="46" bestFit="1" customWidth="1"/>
    <col min="7903" max="7903" width="22.33203125" style="46" customWidth="1"/>
    <col min="7904" max="7904" width="25.33203125" style="46" customWidth="1"/>
    <col min="7905" max="7905" width="20" style="46" customWidth="1"/>
    <col min="7906" max="7906" width="26.6640625" style="46" customWidth="1"/>
    <col min="7907" max="8154" width="11.44140625" style="46"/>
    <col min="8155" max="8155" width="31.5546875" style="46" bestFit="1" customWidth="1"/>
    <col min="8156" max="8156" width="39" style="46" customWidth="1"/>
    <col min="8157" max="8157" width="14.44140625" style="46" customWidth="1"/>
    <col min="8158" max="8158" width="10.88671875" style="46" bestFit="1" customWidth="1"/>
    <col min="8159" max="8159" width="22.33203125" style="46" customWidth="1"/>
    <col min="8160" max="8160" width="25.33203125" style="46" customWidth="1"/>
    <col min="8161" max="8161" width="20" style="46" customWidth="1"/>
    <col min="8162" max="8162" width="26.6640625" style="46" customWidth="1"/>
    <col min="8163" max="8410" width="11.44140625" style="46"/>
    <col min="8411" max="8411" width="31.5546875" style="46" bestFit="1" customWidth="1"/>
    <col min="8412" max="8412" width="39" style="46" customWidth="1"/>
    <col min="8413" max="8413" width="14.44140625" style="46" customWidth="1"/>
    <col min="8414" max="8414" width="10.88671875" style="46" bestFit="1" customWidth="1"/>
    <col min="8415" max="8415" width="22.33203125" style="46" customWidth="1"/>
    <col min="8416" max="8416" width="25.33203125" style="46" customWidth="1"/>
    <col min="8417" max="8417" width="20" style="46" customWidth="1"/>
    <col min="8418" max="8418" width="26.6640625" style="46" customWidth="1"/>
    <col min="8419" max="8666" width="11.44140625" style="46"/>
    <col min="8667" max="8667" width="31.5546875" style="46" bestFit="1" customWidth="1"/>
    <col min="8668" max="8668" width="39" style="46" customWidth="1"/>
    <col min="8669" max="8669" width="14.44140625" style="46" customWidth="1"/>
    <col min="8670" max="8670" width="10.88671875" style="46" bestFit="1" customWidth="1"/>
    <col min="8671" max="8671" width="22.33203125" style="46" customWidth="1"/>
    <col min="8672" max="8672" width="25.33203125" style="46" customWidth="1"/>
    <col min="8673" max="8673" width="20" style="46" customWidth="1"/>
    <col min="8674" max="8674" width="26.6640625" style="46" customWidth="1"/>
    <col min="8675" max="8922" width="11.44140625" style="46"/>
    <col min="8923" max="8923" width="31.5546875" style="46" bestFit="1" customWidth="1"/>
    <col min="8924" max="8924" width="39" style="46" customWidth="1"/>
    <col min="8925" max="8925" width="14.44140625" style="46" customWidth="1"/>
    <col min="8926" max="8926" width="10.88671875" style="46" bestFit="1" customWidth="1"/>
    <col min="8927" max="8927" width="22.33203125" style="46" customWidth="1"/>
    <col min="8928" max="8928" width="25.33203125" style="46" customWidth="1"/>
    <col min="8929" max="8929" width="20" style="46" customWidth="1"/>
    <col min="8930" max="8930" width="26.6640625" style="46" customWidth="1"/>
    <col min="8931" max="9178" width="11.44140625" style="46"/>
    <col min="9179" max="9179" width="31.5546875" style="46" bestFit="1" customWidth="1"/>
    <col min="9180" max="9180" width="39" style="46" customWidth="1"/>
    <col min="9181" max="9181" width="14.44140625" style="46" customWidth="1"/>
    <col min="9182" max="9182" width="10.88671875" style="46" bestFit="1" customWidth="1"/>
    <col min="9183" max="9183" width="22.33203125" style="46" customWidth="1"/>
    <col min="9184" max="9184" width="25.33203125" style="46" customWidth="1"/>
    <col min="9185" max="9185" width="20" style="46" customWidth="1"/>
    <col min="9186" max="9186" width="26.6640625" style="46" customWidth="1"/>
    <col min="9187" max="9434" width="11.44140625" style="46"/>
    <col min="9435" max="9435" width="31.5546875" style="46" bestFit="1" customWidth="1"/>
    <col min="9436" max="9436" width="39" style="46" customWidth="1"/>
    <col min="9437" max="9437" width="14.44140625" style="46" customWidth="1"/>
    <col min="9438" max="9438" width="10.88671875" style="46" bestFit="1" customWidth="1"/>
    <col min="9439" max="9439" width="22.33203125" style="46" customWidth="1"/>
    <col min="9440" max="9440" width="25.33203125" style="46" customWidth="1"/>
    <col min="9441" max="9441" width="20" style="46" customWidth="1"/>
    <col min="9442" max="9442" width="26.6640625" style="46" customWidth="1"/>
    <col min="9443" max="9690" width="11.44140625" style="46"/>
    <col min="9691" max="9691" width="31.5546875" style="46" bestFit="1" customWidth="1"/>
    <col min="9692" max="9692" width="39" style="46" customWidth="1"/>
    <col min="9693" max="9693" width="14.44140625" style="46" customWidth="1"/>
    <col min="9694" max="9694" width="10.88671875" style="46" bestFit="1" customWidth="1"/>
    <col min="9695" max="9695" width="22.33203125" style="46" customWidth="1"/>
    <col min="9696" max="9696" width="25.33203125" style="46" customWidth="1"/>
    <col min="9697" max="9697" width="20" style="46" customWidth="1"/>
    <col min="9698" max="9698" width="26.6640625" style="46" customWidth="1"/>
    <col min="9699" max="9946" width="11.44140625" style="46"/>
    <col min="9947" max="9947" width="31.5546875" style="46" bestFit="1" customWidth="1"/>
    <col min="9948" max="9948" width="39" style="46" customWidth="1"/>
    <col min="9949" max="9949" width="14.44140625" style="46" customWidth="1"/>
    <col min="9950" max="9950" width="10.88671875" style="46" bestFit="1" customWidth="1"/>
    <col min="9951" max="9951" width="22.33203125" style="46" customWidth="1"/>
    <col min="9952" max="9952" width="25.33203125" style="46" customWidth="1"/>
    <col min="9953" max="9953" width="20" style="46" customWidth="1"/>
    <col min="9954" max="9954" width="26.6640625" style="46" customWidth="1"/>
    <col min="9955" max="10202" width="11.44140625" style="46"/>
    <col min="10203" max="10203" width="31.5546875" style="46" bestFit="1" customWidth="1"/>
    <col min="10204" max="10204" width="39" style="46" customWidth="1"/>
    <col min="10205" max="10205" width="14.44140625" style="46" customWidth="1"/>
    <col min="10206" max="10206" width="10.88671875" style="46" bestFit="1" customWidth="1"/>
    <col min="10207" max="10207" width="22.33203125" style="46" customWidth="1"/>
    <col min="10208" max="10208" width="25.33203125" style="46" customWidth="1"/>
    <col min="10209" max="10209" width="20" style="46" customWidth="1"/>
    <col min="10210" max="10210" width="26.6640625" style="46" customWidth="1"/>
    <col min="10211" max="10458" width="11.44140625" style="46"/>
    <col min="10459" max="10459" width="31.5546875" style="46" bestFit="1" customWidth="1"/>
    <col min="10460" max="10460" width="39" style="46" customWidth="1"/>
    <col min="10461" max="10461" width="14.44140625" style="46" customWidth="1"/>
    <col min="10462" max="10462" width="10.88671875" style="46" bestFit="1" customWidth="1"/>
    <col min="10463" max="10463" width="22.33203125" style="46" customWidth="1"/>
    <col min="10464" max="10464" width="25.33203125" style="46" customWidth="1"/>
    <col min="10465" max="10465" width="20" style="46" customWidth="1"/>
    <col min="10466" max="10466" width="26.6640625" style="46" customWidth="1"/>
    <col min="10467" max="10714" width="11.44140625" style="46"/>
    <col min="10715" max="10715" width="31.5546875" style="46" bestFit="1" customWidth="1"/>
    <col min="10716" max="10716" width="39" style="46" customWidth="1"/>
    <col min="10717" max="10717" width="14.44140625" style="46" customWidth="1"/>
    <col min="10718" max="10718" width="10.88671875" style="46" bestFit="1" customWidth="1"/>
    <col min="10719" max="10719" width="22.33203125" style="46" customWidth="1"/>
    <col min="10720" max="10720" width="25.33203125" style="46" customWidth="1"/>
    <col min="10721" max="10721" width="20" style="46" customWidth="1"/>
    <col min="10722" max="10722" width="26.6640625" style="46" customWidth="1"/>
    <col min="10723" max="10970" width="11.44140625" style="46"/>
    <col min="10971" max="10971" width="31.5546875" style="46" bestFit="1" customWidth="1"/>
    <col min="10972" max="10972" width="39" style="46" customWidth="1"/>
    <col min="10973" max="10973" width="14.44140625" style="46" customWidth="1"/>
    <col min="10974" max="10974" width="10.88671875" style="46" bestFit="1" customWidth="1"/>
    <col min="10975" max="10975" width="22.33203125" style="46" customWidth="1"/>
    <col min="10976" max="10976" width="25.33203125" style="46" customWidth="1"/>
    <col min="10977" max="10977" width="20" style="46" customWidth="1"/>
    <col min="10978" max="10978" width="26.6640625" style="46" customWidth="1"/>
    <col min="10979" max="11226" width="11.44140625" style="46"/>
    <col min="11227" max="11227" width="31.5546875" style="46" bestFit="1" customWidth="1"/>
    <col min="11228" max="11228" width="39" style="46" customWidth="1"/>
    <col min="11229" max="11229" width="14.44140625" style="46" customWidth="1"/>
    <col min="11230" max="11230" width="10.88671875" style="46" bestFit="1" customWidth="1"/>
    <col min="11231" max="11231" width="22.33203125" style="46" customWidth="1"/>
    <col min="11232" max="11232" width="25.33203125" style="46" customWidth="1"/>
    <col min="11233" max="11233" width="20" style="46" customWidth="1"/>
    <col min="11234" max="11234" width="26.6640625" style="46" customWidth="1"/>
    <col min="11235" max="11482" width="11.44140625" style="46"/>
    <col min="11483" max="11483" width="31.5546875" style="46" bestFit="1" customWidth="1"/>
    <col min="11484" max="11484" width="39" style="46" customWidth="1"/>
    <col min="11485" max="11485" width="14.44140625" style="46" customWidth="1"/>
    <col min="11486" max="11486" width="10.88671875" style="46" bestFit="1" customWidth="1"/>
    <col min="11487" max="11487" width="22.33203125" style="46" customWidth="1"/>
    <col min="11488" max="11488" width="25.33203125" style="46" customWidth="1"/>
    <col min="11489" max="11489" width="20" style="46" customWidth="1"/>
    <col min="11490" max="11490" width="26.6640625" style="46" customWidth="1"/>
    <col min="11491" max="11738" width="11.44140625" style="46"/>
    <col min="11739" max="11739" width="31.5546875" style="46" bestFit="1" customWidth="1"/>
    <col min="11740" max="11740" width="39" style="46" customWidth="1"/>
    <col min="11741" max="11741" width="14.44140625" style="46" customWidth="1"/>
    <col min="11742" max="11742" width="10.88671875" style="46" bestFit="1" customWidth="1"/>
    <col min="11743" max="11743" width="22.33203125" style="46" customWidth="1"/>
    <col min="11744" max="11744" width="25.33203125" style="46" customWidth="1"/>
    <col min="11745" max="11745" width="20" style="46" customWidth="1"/>
    <col min="11746" max="11746" width="26.6640625" style="46" customWidth="1"/>
    <col min="11747" max="11994" width="11.44140625" style="46"/>
    <col min="11995" max="11995" width="31.5546875" style="46" bestFit="1" customWidth="1"/>
    <col min="11996" max="11996" width="39" style="46" customWidth="1"/>
    <col min="11997" max="11997" width="14.44140625" style="46" customWidth="1"/>
    <col min="11998" max="11998" width="10.88671875" style="46" bestFit="1" customWidth="1"/>
    <col min="11999" max="11999" width="22.33203125" style="46" customWidth="1"/>
    <col min="12000" max="12000" width="25.33203125" style="46" customWidth="1"/>
    <col min="12001" max="12001" width="20" style="46" customWidth="1"/>
    <col min="12002" max="12002" width="26.6640625" style="46" customWidth="1"/>
    <col min="12003" max="12250" width="11.44140625" style="46"/>
    <col min="12251" max="12251" width="31.5546875" style="46" bestFit="1" customWidth="1"/>
    <col min="12252" max="12252" width="39" style="46" customWidth="1"/>
    <col min="12253" max="12253" width="14.44140625" style="46" customWidth="1"/>
    <col min="12254" max="12254" width="10.88671875" style="46" bestFit="1" customWidth="1"/>
    <col min="12255" max="12255" width="22.33203125" style="46" customWidth="1"/>
    <col min="12256" max="12256" width="25.33203125" style="46" customWidth="1"/>
    <col min="12257" max="12257" width="20" style="46" customWidth="1"/>
    <col min="12258" max="12258" width="26.6640625" style="46" customWidth="1"/>
    <col min="12259" max="12506" width="11.44140625" style="46"/>
    <col min="12507" max="12507" width="31.5546875" style="46" bestFit="1" customWidth="1"/>
    <col min="12508" max="12508" width="39" style="46" customWidth="1"/>
    <col min="12509" max="12509" width="14.44140625" style="46" customWidth="1"/>
    <col min="12510" max="12510" width="10.88671875" style="46" bestFit="1" customWidth="1"/>
    <col min="12511" max="12511" width="22.33203125" style="46" customWidth="1"/>
    <col min="12512" max="12512" width="25.33203125" style="46" customWidth="1"/>
    <col min="12513" max="12513" width="20" style="46" customWidth="1"/>
    <col min="12514" max="12514" width="26.6640625" style="46" customWidth="1"/>
    <col min="12515" max="12762" width="11.44140625" style="46"/>
    <col min="12763" max="12763" width="31.5546875" style="46" bestFit="1" customWidth="1"/>
    <col min="12764" max="12764" width="39" style="46" customWidth="1"/>
    <col min="12765" max="12765" width="14.44140625" style="46" customWidth="1"/>
    <col min="12766" max="12766" width="10.88671875" style="46" bestFit="1" customWidth="1"/>
    <col min="12767" max="12767" width="22.33203125" style="46" customWidth="1"/>
    <col min="12768" max="12768" width="25.33203125" style="46" customWidth="1"/>
    <col min="12769" max="12769" width="20" style="46" customWidth="1"/>
    <col min="12770" max="12770" width="26.6640625" style="46" customWidth="1"/>
    <col min="12771" max="13018" width="11.44140625" style="46"/>
    <col min="13019" max="13019" width="31.5546875" style="46" bestFit="1" customWidth="1"/>
    <col min="13020" max="13020" width="39" style="46" customWidth="1"/>
    <col min="13021" max="13021" width="14.44140625" style="46" customWidth="1"/>
    <col min="13022" max="13022" width="10.88671875" style="46" bestFit="1" customWidth="1"/>
    <col min="13023" max="13023" width="22.33203125" style="46" customWidth="1"/>
    <col min="13024" max="13024" width="25.33203125" style="46" customWidth="1"/>
    <col min="13025" max="13025" width="20" style="46" customWidth="1"/>
    <col min="13026" max="13026" width="26.6640625" style="46" customWidth="1"/>
    <col min="13027" max="13274" width="11.44140625" style="46"/>
    <col min="13275" max="13275" width="31.5546875" style="46" bestFit="1" customWidth="1"/>
    <col min="13276" max="13276" width="39" style="46" customWidth="1"/>
    <col min="13277" max="13277" width="14.44140625" style="46" customWidth="1"/>
    <col min="13278" max="13278" width="10.88671875" style="46" bestFit="1" customWidth="1"/>
    <col min="13279" max="13279" width="22.33203125" style="46" customWidth="1"/>
    <col min="13280" max="13280" width="25.33203125" style="46" customWidth="1"/>
    <col min="13281" max="13281" width="20" style="46" customWidth="1"/>
    <col min="13282" max="13282" width="26.6640625" style="46" customWidth="1"/>
    <col min="13283" max="13530" width="11.44140625" style="46"/>
    <col min="13531" max="13531" width="31.5546875" style="46" bestFit="1" customWidth="1"/>
    <col min="13532" max="13532" width="39" style="46" customWidth="1"/>
    <col min="13533" max="13533" width="14.44140625" style="46" customWidth="1"/>
    <col min="13534" max="13534" width="10.88671875" style="46" bestFit="1" customWidth="1"/>
    <col min="13535" max="13535" width="22.33203125" style="46" customWidth="1"/>
    <col min="13536" max="13536" width="25.33203125" style="46" customWidth="1"/>
    <col min="13537" max="13537" width="20" style="46" customWidth="1"/>
    <col min="13538" max="13538" width="26.6640625" style="46" customWidth="1"/>
    <col min="13539" max="13786" width="11.44140625" style="46"/>
    <col min="13787" max="13787" width="31.5546875" style="46" bestFit="1" customWidth="1"/>
    <col min="13788" max="13788" width="39" style="46" customWidth="1"/>
    <col min="13789" max="13789" width="14.44140625" style="46" customWidth="1"/>
    <col min="13790" max="13790" width="10.88671875" style="46" bestFit="1" customWidth="1"/>
    <col min="13791" max="13791" width="22.33203125" style="46" customWidth="1"/>
    <col min="13792" max="13792" width="25.33203125" style="46" customWidth="1"/>
    <col min="13793" max="13793" width="20" style="46" customWidth="1"/>
    <col min="13794" max="13794" width="26.6640625" style="46" customWidth="1"/>
    <col min="13795" max="14042" width="11.44140625" style="46"/>
    <col min="14043" max="14043" width="31.5546875" style="46" bestFit="1" customWidth="1"/>
    <col min="14044" max="14044" width="39" style="46" customWidth="1"/>
    <col min="14045" max="14045" width="14.44140625" style="46" customWidth="1"/>
    <col min="14046" max="14046" width="10.88671875" style="46" bestFit="1" customWidth="1"/>
    <col min="14047" max="14047" width="22.33203125" style="46" customWidth="1"/>
    <col min="14048" max="14048" width="25.33203125" style="46" customWidth="1"/>
    <col min="14049" max="14049" width="20" style="46" customWidth="1"/>
    <col min="14050" max="14050" width="26.6640625" style="46" customWidth="1"/>
    <col min="14051" max="14298" width="11.44140625" style="46"/>
    <col min="14299" max="14299" width="31.5546875" style="46" bestFit="1" customWidth="1"/>
    <col min="14300" max="14300" width="39" style="46" customWidth="1"/>
    <col min="14301" max="14301" width="14.44140625" style="46" customWidth="1"/>
    <col min="14302" max="14302" width="10.88671875" style="46" bestFit="1" customWidth="1"/>
    <col min="14303" max="14303" width="22.33203125" style="46" customWidth="1"/>
    <col min="14304" max="14304" width="25.33203125" style="46" customWidth="1"/>
    <col min="14305" max="14305" width="20" style="46" customWidth="1"/>
    <col min="14306" max="14306" width="26.6640625" style="46" customWidth="1"/>
    <col min="14307" max="14554" width="11.44140625" style="46"/>
    <col min="14555" max="14555" width="31.5546875" style="46" bestFit="1" customWidth="1"/>
    <col min="14556" max="14556" width="39" style="46" customWidth="1"/>
    <col min="14557" max="14557" width="14.44140625" style="46" customWidth="1"/>
    <col min="14558" max="14558" width="10.88671875" style="46" bestFit="1" customWidth="1"/>
    <col min="14559" max="14559" width="22.33203125" style="46" customWidth="1"/>
    <col min="14560" max="14560" width="25.33203125" style="46" customWidth="1"/>
    <col min="14561" max="14561" width="20" style="46" customWidth="1"/>
    <col min="14562" max="14562" width="26.6640625" style="46" customWidth="1"/>
    <col min="14563" max="14810" width="11.44140625" style="46"/>
    <col min="14811" max="14811" width="31.5546875" style="46" bestFit="1" customWidth="1"/>
    <col min="14812" max="14812" width="39" style="46" customWidth="1"/>
    <col min="14813" max="14813" width="14.44140625" style="46" customWidth="1"/>
    <col min="14814" max="14814" width="10.88671875" style="46" bestFit="1" customWidth="1"/>
    <col min="14815" max="14815" width="22.33203125" style="46" customWidth="1"/>
    <col min="14816" max="14816" width="25.33203125" style="46" customWidth="1"/>
    <col min="14817" max="14817" width="20" style="46" customWidth="1"/>
    <col min="14818" max="14818" width="26.6640625" style="46" customWidth="1"/>
    <col min="14819" max="15066" width="11.44140625" style="46"/>
    <col min="15067" max="15067" width="31.5546875" style="46" bestFit="1" customWidth="1"/>
    <col min="15068" max="15068" width="39" style="46" customWidth="1"/>
    <col min="15069" max="15069" width="14.44140625" style="46" customWidth="1"/>
    <col min="15070" max="15070" width="10.88671875" style="46" bestFit="1" customWidth="1"/>
    <col min="15071" max="15071" width="22.33203125" style="46" customWidth="1"/>
    <col min="15072" max="15072" width="25.33203125" style="46" customWidth="1"/>
    <col min="15073" max="15073" width="20" style="46" customWidth="1"/>
    <col min="15074" max="15074" width="26.6640625" style="46" customWidth="1"/>
    <col min="15075" max="15322" width="11.44140625" style="46"/>
    <col min="15323" max="15323" width="31.5546875" style="46" bestFit="1" customWidth="1"/>
    <col min="15324" max="15324" width="39" style="46" customWidth="1"/>
    <col min="15325" max="15325" width="14.44140625" style="46" customWidth="1"/>
    <col min="15326" max="15326" width="10.88671875" style="46" bestFit="1" customWidth="1"/>
    <col min="15327" max="15327" width="22.33203125" style="46" customWidth="1"/>
    <col min="15328" max="15328" width="25.33203125" style="46" customWidth="1"/>
    <col min="15329" max="15329" width="20" style="46" customWidth="1"/>
    <col min="15330" max="15330" width="26.6640625" style="46" customWidth="1"/>
    <col min="15331" max="15578" width="11.44140625" style="46"/>
    <col min="15579" max="15579" width="31.5546875" style="46" bestFit="1" customWidth="1"/>
    <col min="15580" max="15580" width="39" style="46" customWidth="1"/>
    <col min="15581" max="15581" width="14.44140625" style="46" customWidth="1"/>
    <col min="15582" max="15582" width="10.88671875" style="46" bestFit="1" customWidth="1"/>
    <col min="15583" max="15583" width="22.33203125" style="46" customWidth="1"/>
    <col min="15584" max="15584" width="25.33203125" style="46" customWidth="1"/>
    <col min="15585" max="15585" width="20" style="46" customWidth="1"/>
    <col min="15586" max="15586" width="26.6640625" style="46" customWidth="1"/>
    <col min="15587" max="15834" width="11.44140625" style="46"/>
    <col min="15835" max="15835" width="31.5546875" style="46" bestFit="1" customWidth="1"/>
    <col min="15836" max="15836" width="39" style="46" customWidth="1"/>
    <col min="15837" max="15837" width="14.44140625" style="46" customWidth="1"/>
    <col min="15838" max="15838" width="10.88671875" style="46" bestFit="1" customWidth="1"/>
    <col min="15839" max="15839" width="22.33203125" style="46" customWidth="1"/>
    <col min="15840" max="15840" width="25.33203125" style="46" customWidth="1"/>
    <col min="15841" max="15841" width="20" style="46" customWidth="1"/>
    <col min="15842" max="15842" width="26.6640625" style="46" customWidth="1"/>
    <col min="15843" max="16090" width="11.44140625" style="46"/>
    <col min="16091" max="16091" width="31.5546875" style="46" bestFit="1" customWidth="1"/>
    <col min="16092" max="16092" width="39" style="46" customWidth="1"/>
    <col min="16093" max="16093" width="14.44140625" style="46" customWidth="1"/>
    <col min="16094" max="16094" width="10.88671875" style="46" bestFit="1" customWidth="1"/>
    <col min="16095" max="16095" width="22.33203125" style="46" customWidth="1"/>
    <col min="16096" max="16096" width="25.33203125" style="46" customWidth="1"/>
    <col min="16097" max="16097" width="20" style="46" customWidth="1"/>
    <col min="16098" max="16098" width="26.6640625" style="46" customWidth="1"/>
    <col min="16099" max="16384" width="11.44140625" style="46"/>
  </cols>
  <sheetData>
    <row r="1" spans="1:7" ht="101.25" customHeight="1" thickBot="1" x14ac:dyDescent="0.35">
      <c r="A1" s="262" t="s">
        <v>0</v>
      </c>
      <c r="B1" s="265" t="s">
        <v>1</v>
      </c>
      <c r="C1" s="170" t="s">
        <v>34</v>
      </c>
      <c r="D1" s="268" t="s">
        <v>32</v>
      </c>
      <c r="E1" s="284" t="s">
        <v>112</v>
      </c>
      <c r="F1" s="285"/>
      <c r="G1" s="286"/>
    </row>
    <row r="2" spans="1:7" ht="15.75" customHeight="1" thickTop="1" x14ac:dyDescent="0.3">
      <c r="A2" s="263"/>
      <c r="B2" s="266"/>
      <c r="C2" s="173"/>
      <c r="D2" s="269"/>
      <c r="E2" s="276" t="s">
        <v>2</v>
      </c>
      <c r="F2" s="277"/>
      <c r="G2" s="271" t="s">
        <v>3</v>
      </c>
    </row>
    <row r="3" spans="1:7" ht="15" customHeight="1" x14ac:dyDescent="0.3">
      <c r="A3" s="263"/>
      <c r="B3" s="266"/>
      <c r="C3" s="173"/>
      <c r="D3" s="269"/>
      <c r="E3" s="278"/>
      <c r="F3" s="279"/>
      <c r="G3" s="272"/>
    </row>
    <row r="4" spans="1:7" ht="15" customHeight="1" x14ac:dyDescent="0.3">
      <c r="A4" s="263"/>
      <c r="B4" s="266"/>
      <c r="C4" s="173"/>
      <c r="D4" s="269"/>
      <c r="E4" s="278"/>
      <c r="F4" s="279"/>
      <c r="G4" s="272"/>
    </row>
    <row r="5" spans="1:7" ht="15" customHeight="1" x14ac:dyDescent="0.3">
      <c r="A5" s="263"/>
      <c r="B5" s="266"/>
      <c r="C5" s="173"/>
      <c r="D5" s="269"/>
      <c r="E5" s="278"/>
      <c r="F5" s="279"/>
      <c r="G5" s="272"/>
    </row>
    <row r="6" spans="1:7" ht="15" customHeight="1" x14ac:dyDescent="0.3">
      <c r="A6" s="263"/>
      <c r="B6" s="266"/>
      <c r="C6" s="173"/>
      <c r="D6" s="269"/>
      <c r="E6" s="278"/>
      <c r="F6" s="279"/>
      <c r="G6" s="272"/>
    </row>
    <row r="7" spans="1:7" ht="15" customHeight="1" x14ac:dyDescent="0.3">
      <c r="A7" s="263"/>
      <c r="B7" s="266"/>
      <c r="C7" s="173"/>
      <c r="D7" s="269"/>
      <c r="E7" s="278"/>
      <c r="F7" s="279"/>
      <c r="G7" s="272"/>
    </row>
    <row r="8" spans="1:7" ht="15" customHeight="1" x14ac:dyDescent="0.3">
      <c r="A8" s="263"/>
      <c r="B8" s="266"/>
      <c r="C8" s="173"/>
      <c r="D8" s="269"/>
      <c r="E8" s="278"/>
      <c r="F8" s="279"/>
      <c r="G8" s="272"/>
    </row>
    <row r="9" spans="1:7" ht="15.75" customHeight="1" thickBot="1" x14ac:dyDescent="0.35">
      <c r="A9" s="263"/>
      <c r="B9" s="266"/>
      <c r="C9" s="173"/>
      <c r="D9" s="269"/>
      <c r="E9" s="280"/>
      <c r="F9" s="281"/>
      <c r="G9" s="273"/>
    </row>
    <row r="10" spans="1:7" ht="36.75" customHeight="1" thickTop="1" thickBot="1" x14ac:dyDescent="0.35">
      <c r="A10" s="264"/>
      <c r="B10" s="267"/>
      <c r="C10" s="173"/>
      <c r="D10" s="270"/>
      <c r="E10" s="282" t="s">
        <v>113</v>
      </c>
      <c r="F10" s="283"/>
      <c r="G10" s="274" t="s">
        <v>76</v>
      </c>
    </row>
    <row r="11" spans="1:7" ht="15" thickBot="1" x14ac:dyDescent="0.35">
      <c r="A11" s="93"/>
      <c r="B11" s="94"/>
      <c r="C11" s="172"/>
      <c r="D11" s="94" t="s">
        <v>33</v>
      </c>
      <c r="E11" s="95" t="s">
        <v>17</v>
      </c>
      <c r="F11" s="95" t="s">
        <v>18</v>
      </c>
      <c r="G11" s="275"/>
    </row>
    <row r="12" spans="1:7" ht="15" thickBot="1" x14ac:dyDescent="0.35">
      <c r="A12" s="23" t="s">
        <v>28</v>
      </c>
      <c r="B12" s="29" t="s">
        <v>147</v>
      </c>
      <c r="C12" s="151">
        <f>D12/Metas!M6</f>
        <v>0.91810461393019227</v>
      </c>
      <c r="D12" s="144">
        <f>F12/G12</f>
        <v>0.34529914529914529</v>
      </c>
      <c r="E12" s="91">
        <v>213</v>
      </c>
      <c r="F12" s="118">
        <v>202</v>
      </c>
      <c r="G12" s="92">
        <v>585</v>
      </c>
    </row>
    <row r="13" spans="1:7" ht="15" thickBot="1" x14ac:dyDescent="0.35">
      <c r="A13" s="23" t="s">
        <v>29</v>
      </c>
      <c r="B13" s="29" t="s">
        <v>148</v>
      </c>
      <c r="C13" s="151">
        <f>D13/Metas!M7</f>
        <v>1.145923209663503</v>
      </c>
      <c r="D13" s="144">
        <f t="shared" ref="D13:D16" si="0">F13/G13</f>
        <v>0.41803278688524592</v>
      </c>
      <c r="E13" s="89">
        <f>IFERROR(VLOOKUP($B13,[1]NUM14!$G$3:$J$162,2,FALSE),0)</f>
        <v>68</v>
      </c>
      <c r="F13" s="117">
        <f>IFERROR(VLOOKUP($B13,[1]NUM14!$G$3:$J$162,3,FALSE),0)</f>
        <v>102</v>
      </c>
      <c r="G13" s="90">
        <v>244</v>
      </c>
    </row>
    <row r="14" spans="1:7" ht="15" thickBot="1" x14ac:dyDescent="0.35">
      <c r="A14" s="23" t="s">
        <v>150</v>
      </c>
      <c r="B14" s="29" t="s">
        <v>149</v>
      </c>
      <c r="C14" s="151">
        <f>D14/Metas!M8</f>
        <v>1.5255918024867148</v>
      </c>
      <c r="D14" s="144">
        <f t="shared" si="0"/>
        <v>0.45996592844974449</v>
      </c>
      <c r="E14" s="89">
        <f>IFERROR(VLOOKUP($B14,[1]NUM14!$G$3:$J$162,2,FALSE),0)</f>
        <v>227</v>
      </c>
      <c r="F14" s="117">
        <f>IFERROR(VLOOKUP($B14,[1]NUM14!$G$3:$J$162,3,FALSE),0)</f>
        <v>270</v>
      </c>
      <c r="G14" s="90">
        <v>587</v>
      </c>
    </row>
    <row r="15" spans="1:7" ht="15" thickBot="1" x14ac:dyDescent="0.35">
      <c r="A15" s="23" t="s">
        <v>26</v>
      </c>
      <c r="B15" s="29" t="s">
        <v>151</v>
      </c>
      <c r="C15" s="151">
        <f>D15/Metas!M9</f>
        <v>1.1558429244071806</v>
      </c>
      <c r="D15" s="144">
        <f t="shared" si="0"/>
        <v>0.47782546494992845</v>
      </c>
      <c r="E15" s="89">
        <f>IFERROR(VLOOKUP($B15,[1]NUM14!$G$3:$J$162,2,FALSE),0)</f>
        <v>292</v>
      </c>
      <c r="F15" s="117">
        <f>IFERROR(VLOOKUP($B15,[1]NUM14!$G$3:$J$162,3,FALSE),0)</f>
        <v>334</v>
      </c>
      <c r="G15" s="90">
        <v>699</v>
      </c>
    </row>
    <row r="16" spans="1:7" ht="15" thickBot="1" x14ac:dyDescent="0.35">
      <c r="A16" s="23" t="s">
        <v>27</v>
      </c>
      <c r="B16" s="29" t="s">
        <v>152</v>
      </c>
      <c r="C16" s="151">
        <f>D16/Metas!M10</f>
        <v>1.2001963957738542</v>
      </c>
      <c r="D16" s="144">
        <f t="shared" si="0"/>
        <v>0.31181102362204727</v>
      </c>
      <c r="E16" s="89">
        <f>IFERROR(VLOOKUP($B16,[1]NUM14!$G$3:$J$162,2,FALSE),0)</f>
        <v>175</v>
      </c>
      <c r="F16" s="117">
        <f>IFERROR(VLOOKUP($B16,[1]NUM14!$G$3:$J$162,3,FALSE),0)</f>
        <v>198</v>
      </c>
      <c r="G16" s="90">
        <v>635</v>
      </c>
    </row>
  </sheetData>
  <sheetProtection selectLockedCells="1" selectUnlockedCells="1"/>
  <mergeCells count="9">
    <mergeCell ref="A1:A10"/>
    <mergeCell ref="B1:B10"/>
    <mergeCell ref="C1:C11"/>
    <mergeCell ref="D1:D10"/>
    <mergeCell ref="G2:G9"/>
    <mergeCell ref="G10:G11"/>
    <mergeCell ref="E2:F9"/>
    <mergeCell ref="E10:F10"/>
    <mergeCell ref="E1:G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7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bestFit="1" customWidth="1"/>
    <col min="3" max="3" width="17.5546875" style="20" customWidth="1"/>
    <col min="4" max="4" width="21.6640625" style="19" customWidth="1"/>
    <col min="5" max="10" width="11.109375" style="22" customWidth="1"/>
    <col min="11" max="11" width="24.5546875" style="22" customWidth="1"/>
    <col min="12" max="16384" width="11.44140625" style="19"/>
  </cols>
  <sheetData>
    <row r="1" spans="1:11" s="55" customFormat="1" ht="73.5" customHeight="1" thickTop="1" thickBot="1" x14ac:dyDescent="0.3">
      <c r="A1" s="295" t="s">
        <v>0</v>
      </c>
      <c r="B1" s="170" t="s">
        <v>1</v>
      </c>
      <c r="C1" s="170" t="s">
        <v>34</v>
      </c>
      <c r="D1" s="298" t="s">
        <v>32</v>
      </c>
      <c r="E1" s="287" t="s">
        <v>114</v>
      </c>
      <c r="F1" s="288"/>
      <c r="G1" s="288"/>
      <c r="H1" s="288"/>
      <c r="I1" s="288"/>
      <c r="J1" s="288"/>
      <c r="K1" s="289"/>
    </row>
    <row r="2" spans="1:11" s="55" customFormat="1" ht="15" customHeight="1" thickTop="1" x14ac:dyDescent="0.25">
      <c r="A2" s="296"/>
      <c r="B2" s="171"/>
      <c r="C2" s="173"/>
      <c r="D2" s="175"/>
      <c r="E2" s="236" t="s">
        <v>2</v>
      </c>
      <c r="F2" s="237"/>
      <c r="G2" s="237"/>
      <c r="H2" s="237"/>
      <c r="I2" s="237"/>
      <c r="J2" s="250"/>
      <c r="K2" s="292" t="s">
        <v>3</v>
      </c>
    </row>
    <row r="3" spans="1:11" s="55" customFormat="1" ht="15" customHeight="1" x14ac:dyDescent="0.25">
      <c r="A3" s="296"/>
      <c r="B3" s="171"/>
      <c r="C3" s="173"/>
      <c r="D3" s="175"/>
      <c r="E3" s="239"/>
      <c r="F3" s="181"/>
      <c r="G3" s="181"/>
      <c r="H3" s="181"/>
      <c r="I3" s="181"/>
      <c r="J3" s="251"/>
      <c r="K3" s="293"/>
    </row>
    <row r="4" spans="1:11" s="55" customFormat="1" ht="15" customHeight="1" x14ac:dyDescent="0.25">
      <c r="A4" s="296"/>
      <c r="B4" s="171"/>
      <c r="C4" s="173"/>
      <c r="D4" s="175"/>
      <c r="E4" s="239"/>
      <c r="F4" s="181"/>
      <c r="G4" s="181"/>
      <c r="H4" s="181"/>
      <c r="I4" s="181"/>
      <c r="J4" s="251"/>
      <c r="K4" s="293"/>
    </row>
    <row r="5" spans="1:11" s="55" customFormat="1" ht="15" customHeight="1" x14ac:dyDescent="0.25">
      <c r="A5" s="296"/>
      <c r="B5" s="171"/>
      <c r="C5" s="173"/>
      <c r="D5" s="175"/>
      <c r="E5" s="239"/>
      <c r="F5" s="181"/>
      <c r="G5" s="181"/>
      <c r="H5" s="181"/>
      <c r="I5" s="181"/>
      <c r="J5" s="251"/>
      <c r="K5" s="293"/>
    </row>
    <row r="6" spans="1:11" s="55" customFormat="1" ht="15" customHeight="1" x14ac:dyDescent="0.25">
      <c r="A6" s="296"/>
      <c r="B6" s="171"/>
      <c r="C6" s="173"/>
      <c r="D6" s="175"/>
      <c r="E6" s="239"/>
      <c r="F6" s="181"/>
      <c r="G6" s="181"/>
      <c r="H6" s="181"/>
      <c r="I6" s="181"/>
      <c r="J6" s="251"/>
      <c r="K6" s="293"/>
    </row>
    <row r="7" spans="1:11" s="55" customFormat="1" ht="15" customHeight="1" x14ac:dyDescent="0.25">
      <c r="A7" s="296"/>
      <c r="B7" s="171"/>
      <c r="C7" s="173"/>
      <c r="D7" s="175"/>
      <c r="E7" s="239"/>
      <c r="F7" s="181"/>
      <c r="G7" s="181"/>
      <c r="H7" s="181"/>
      <c r="I7" s="181"/>
      <c r="J7" s="251"/>
      <c r="K7" s="293"/>
    </row>
    <row r="8" spans="1:11" s="55" customFormat="1" ht="15" customHeight="1" x14ac:dyDescent="0.25">
      <c r="A8" s="296"/>
      <c r="B8" s="171"/>
      <c r="C8" s="173"/>
      <c r="D8" s="175"/>
      <c r="E8" s="239"/>
      <c r="F8" s="181"/>
      <c r="G8" s="181"/>
      <c r="H8" s="181"/>
      <c r="I8" s="181"/>
      <c r="J8" s="251"/>
      <c r="K8" s="293"/>
    </row>
    <row r="9" spans="1:11" s="55" customFormat="1" ht="15.75" customHeight="1" thickBot="1" x14ac:dyDescent="0.3">
      <c r="A9" s="296"/>
      <c r="B9" s="171"/>
      <c r="C9" s="173"/>
      <c r="D9" s="175"/>
      <c r="E9" s="240"/>
      <c r="F9" s="241"/>
      <c r="G9" s="241"/>
      <c r="H9" s="241"/>
      <c r="I9" s="241"/>
      <c r="J9" s="252"/>
      <c r="K9" s="294"/>
    </row>
    <row r="10" spans="1:11" s="55" customFormat="1" ht="57.75" customHeight="1" thickTop="1" thickBot="1" x14ac:dyDescent="0.3">
      <c r="A10" s="297"/>
      <c r="B10" s="172"/>
      <c r="C10" s="173"/>
      <c r="D10" s="176"/>
      <c r="E10" s="233" t="s">
        <v>64</v>
      </c>
      <c r="F10" s="256"/>
      <c r="G10" s="233" t="s">
        <v>62</v>
      </c>
      <c r="H10" s="256"/>
      <c r="I10" s="233" t="s">
        <v>63</v>
      </c>
      <c r="J10" s="256"/>
      <c r="K10" s="290" t="s">
        <v>30</v>
      </c>
    </row>
    <row r="11" spans="1:11" s="55" customFormat="1" ht="14.4" thickBot="1" x14ac:dyDescent="0.3">
      <c r="A11" s="69"/>
      <c r="B11" s="69"/>
      <c r="C11" s="172"/>
      <c r="D11" s="70" t="s">
        <v>33</v>
      </c>
      <c r="E11" s="82" t="s">
        <v>17</v>
      </c>
      <c r="F11" s="83" t="s">
        <v>18</v>
      </c>
      <c r="G11" s="82" t="s">
        <v>17</v>
      </c>
      <c r="H11" s="82" t="s">
        <v>18</v>
      </c>
      <c r="I11" s="82" t="s">
        <v>17</v>
      </c>
      <c r="J11" s="82" t="s">
        <v>18</v>
      </c>
      <c r="K11" s="291"/>
    </row>
    <row r="12" spans="1:11" ht="14.4" thickBot="1" x14ac:dyDescent="0.3">
      <c r="A12" s="23" t="s">
        <v>28</v>
      </c>
      <c r="B12" s="29" t="s">
        <v>147</v>
      </c>
      <c r="C12" s="151">
        <f>D12/Metas!N6</f>
        <v>0.88847350174193851</v>
      </c>
      <c r="D12" s="144">
        <f>F12/K12</f>
        <v>0.26671974522292996</v>
      </c>
      <c r="E12" s="84">
        <f>+G12+I12</f>
        <v>293</v>
      </c>
      <c r="F12" s="138">
        <f>+H12+J12</f>
        <v>335</v>
      </c>
      <c r="G12" s="84">
        <v>231</v>
      </c>
      <c r="H12" s="140">
        <v>267</v>
      </c>
      <c r="I12" s="84">
        <v>62</v>
      </c>
      <c r="J12" s="140">
        <v>68</v>
      </c>
      <c r="K12" s="141">
        <v>1256</v>
      </c>
    </row>
    <row r="13" spans="1:11" ht="14.4" thickBot="1" x14ac:dyDescent="0.3">
      <c r="A13" s="23" t="s">
        <v>29</v>
      </c>
      <c r="B13" s="29" t="s">
        <v>148</v>
      </c>
      <c r="C13" s="151">
        <f>D13/Metas!N7</f>
        <v>0.99661287217050087</v>
      </c>
      <c r="D13" s="144">
        <f t="shared" ref="D13:D16" si="0">F13/K13</f>
        <v>0.51943462897526504</v>
      </c>
      <c r="E13" s="85">
        <f t="shared" ref="E13:E16" si="1">+G13+I13</f>
        <v>275</v>
      </c>
      <c r="F13" s="139">
        <f t="shared" ref="F13:F16" si="2">+H13+J13</f>
        <v>294</v>
      </c>
      <c r="G13" s="85">
        <f>IFERROR(VLOOKUP($B13,[1]NUM15!$G$3:$J$164,2,FALSE),0)</f>
        <v>240</v>
      </c>
      <c r="H13" s="18">
        <f>IFERROR(VLOOKUP($B13,[1]NUM15!$G$3:$J$164,3,FALSE),0)</f>
        <v>256</v>
      </c>
      <c r="I13" s="85">
        <f>IFERROR(VLOOKUP($B13,[1]NUM15!$R$3:$U$156,2,FALSE),0)</f>
        <v>35</v>
      </c>
      <c r="J13" s="18">
        <f>IFERROR(VLOOKUP($B13,[1]NUM15!$R$3:$U$156,3,FALSE),0)</f>
        <v>38</v>
      </c>
      <c r="K13" s="141">
        <v>566</v>
      </c>
    </row>
    <row r="14" spans="1:11" ht="14.4" thickBot="1" x14ac:dyDescent="0.3">
      <c r="A14" s="23" t="s">
        <v>150</v>
      </c>
      <c r="B14" s="29" t="s">
        <v>149</v>
      </c>
      <c r="C14" s="151">
        <f>D14/Metas!N8</f>
        <v>0.87457735636717071</v>
      </c>
      <c r="D14" s="144">
        <f t="shared" si="0"/>
        <v>0.30216647662485746</v>
      </c>
      <c r="E14" s="85">
        <f t="shared" si="1"/>
        <v>250</v>
      </c>
      <c r="F14" s="139">
        <f t="shared" si="2"/>
        <v>265</v>
      </c>
      <c r="G14" s="85">
        <f>IFERROR(VLOOKUP($B14,[1]NUM15!$G$3:$J$164,2,FALSE),0)</f>
        <v>224</v>
      </c>
      <c r="H14" s="18">
        <f>IFERROR(VLOOKUP($B14,[1]NUM15!$G$3:$J$164,3,FALSE),0)</f>
        <v>232</v>
      </c>
      <c r="I14" s="85">
        <f>IFERROR(VLOOKUP($B14,[1]NUM15!$R$3:$U$156,2,FALSE),0)</f>
        <v>26</v>
      </c>
      <c r="J14" s="18">
        <f>IFERROR(VLOOKUP($B14,[1]NUM15!$R$3:$U$156,3,FALSE),0)</f>
        <v>33</v>
      </c>
      <c r="K14" s="141">
        <v>877</v>
      </c>
    </row>
    <row r="15" spans="1:11" ht="14.4" thickBot="1" x14ac:dyDescent="0.3">
      <c r="A15" s="23" t="s">
        <v>26</v>
      </c>
      <c r="B15" s="29" t="s">
        <v>151</v>
      </c>
      <c r="C15" s="151">
        <f>D15/Metas!N9</f>
        <v>1.1095332486270317</v>
      </c>
      <c r="D15" s="144">
        <f t="shared" si="0"/>
        <v>0.52647352647352652</v>
      </c>
      <c r="E15" s="85">
        <f t="shared" si="1"/>
        <v>410</v>
      </c>
      <c r="F15" s="139">
        <f t="shared" si="2"/>
        <v>527</v>
      </c>
      <c r="G15" s="85">
        <f>IFERROR(VLOOKUP($B15,[1]NUM15!$G$3:$J$164,2,FALSE),0)</f>
        <v>340</v>
      </c>
      <c r="H15" s="18">
        <f>IFERROR(VLOOKUP($B15,[1]NUM15!$G$3:$J$164,3,FALSE),0)</f>
        <v>451</v>
      </c>
      <c r="I15" s="85">
        <f>IFERROR(VLOOKUP($B15,[1]NUM15!$R$3:$U$156,2,FALSE),0)</f>
        <v>70</v>
      </c>
      <c r="J15" s="18">
        <f>IFERROR(VLOOKUP($B15,[1]NUM15!$R$3:$U$156,3,FALSE),0)</f>
        <v>76</v>
      </c>
      <c r="K15" s="141">
        <v>1001</v>
      </c>
    </row>
    <row r="16" spans="1:11" ht="14.4" thickBot="1" x14ac:dyDescent="0.3">
      <c r="A16" s="23" t="s">
        <v>27</v>
      </c>
      <c r="B16" s="29" t="s">
        <v>152</v>
      </c>
      <c r="C16" s="151">
        <f>D16/Metas!N10</f>
        <v>1.0170775676418</v>
      </c>
      <c r="D16" s="144">
        <f t="shared" si="0"/>
        <v>0.35628227194492257</v>
      </c>
      <c r="E16" s="85">
        <f t="shared" si="1"/>
        <v>371</v>
      </c>
      <c r="F16" s="139">
        <f t="shared" si="2"/>
        <v>414</v>
      </c>
      <c r="G16" s="85">
        <f>IFERROR(VLOOKUP($B16,[1]NUM15!$G$3:$J$164,2,FALSE),0)</f>
        <v>313</v>
      </c>
      <c r="H16" s="18">
        <f>IFERROR(VLOOKUP($B16,[1]NUM15!$G$3:$J$164,3,FALSE),0)</f>
        <v>337</v>
      </c>
      <c r="I16" s="85">
        <f>IFERROR(VLOOKUP($B16,[1]NUM15!$R$3:$U$156,2,FALSE),0)</f>
        <v>58</v>
      </c>
      <c r="J16" s="18">
        <f>IFERROR(VLOOKUP($B16,[1]NUM15!$R$3:$U$156,3,FALSE),0)</f>
        <v>77</v>
      </c>
      <c r="K16" s="141">
        <v>1162</v>
      </c>
    </row>
    <row r="17" spans="11:11" x14ac:dyDescent="0.25">
      <c r="K17" s="141"/>
    </row>
  </sheetData>
  <sheetProtection selectLockedCells="1" selectUnlockedCells="1"/>
  <mergeCells count="11">
    <mergeCell ref="A1:A10"/>
    <mergeCell ref="B1:B10"/>
    <mergeCell ref="D1:D10"/>
    <mergeCell ref="C1:C11"/>
    <mergeCell ref="E10:F10"/>
    <mergeCell ref="G10:H10"/>
    <mergeCell ref="I10:J10"/>
    <mergeCell ref="E1:K1"/>
    <mergeCell ref="E2:J9"/>
    <mergeCell ref="K10:K11"/>
    <mergeCell ref="K2:K9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7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bestFit="1" customWidth="1"/>
    <col min="3" max="3" width="16.6640625" style="20" customWidth="1"/>
    <col min="4" max="4" width="13.88671875" style="19" bestFit="1" customWidth="1"/>
    <col min="5" max="10" width="11.109375" style="22" customWidth="1"/>
    <col min="11" max="11" width="40" style="22" customWidth="1"/>
    <col min="12" max="16384" width="11.44140625" style="19"/>
  </cols>
  <sheetData>
    <row r="1" spans="1:11" s="55" customFormat="1" ht="73.5" customHeight="1" thickTop="1" thickBot="1" x14ac:dyDescent="0.3">
      <c r="A1" s="295" t="s">
        <v>0</v>
      </c>
      <c r="B1" s="170" t="s">
        <v>1</v>
      </c>
      <c r="C1" s="170" t="s">
        <v>34</v>
      </c>
      <c r="D1" s="298" t="s">
        <v>32</v>
      </c>
      <c r="E1" s="287" t="s">
        <v>115</v>
      </c>
      <c r="F1" s="288"/>
      <c r="G1" s="288"/>
      <c r="H1" s="288"/>
      <c r="I1" s="288"/>
      <c r="J1" s="288"/>
      <c r="K1" s="289"/>
    </row>
    <row r="2" spans="1:11" s="55" customFormat="1" ht="15" customHeight="1" thickTop="1" x14ac:dyDescent="0.25">
      <c r="A2" s="296"/>
      <c r="B2" s="171"/>
      <c r="C2" s="173"/>
      <c r="D2" s="175"/>
      <c r="E2" s="236" t="s">
        <v>2</v>
      </c>
      <c r="F2" s="237"/>
      <c r="G2" s="237"/>
      <c r="H2" s="237"/>
      <c r="I2" s="237"/>
      <c r="J2" s="250"/>
      <c r="K2" s="292" t="s">
        <v>3</v>
      </c>
    </row>
    <row r="3" spans="1:11" s="55" customFormat="1" ht="15" customHeight="1" x14ac:dyDescent="0.25">
      <c r="A3" s="296"/>
      <c r="B3" s="171"/>
      <c r="C3" s="173"/>
      <c r="D3" s="175"/>
      <c r="E3" s="239"/>
      <c r="F3" s="181"/>
      <c r="G3" s="181"/>
      <c r="H3" s="181"/>
      <c r="I3" s="181"/>
      <c r="J3" s="251"/>
      <c r="K3" s="293"/>
    </row>
    <row r="4" spans="1:11" s="55" customFormat="1" ht="15" customHeight="1" x14ac:dyDescent="0.25">
      <c r="A4" s="296"/>
      <c r="B4" s="171"/>
      <c r="C4" s="173"/>
      <c r="D4" s="175"/>
      <c r="E4" s="239"/>
      <c r="F4" s="181"/>
      <c r="G4" s="181"/>
      <c r="H4" s="181"/>
      <c r="I4" s="181"/>
      <c r="J4" s="251"/>
      <c r="K4" s="293"/>
    </row>
    <row r="5" spans="1:11" s="55" customFormat="1" ht="15" customHeight="1" x14ac:dyDescent="0.25">
      <c r="A5" s="296"/>
      <c r="B5" s="171"/>
      <c r="C5" s="173"/>
      <c r="D5" s="175"/>
      <c r="E5" s="239"/>
      <c r="F5" s="181"/>
      <c r="G5" s="181"/>
      <c r="H5" s="181"/>
      <c r="I5" s="181"/>
      <c r="J5" s="251"/>
      <c r="K5" s="293"/>
    </row>
    <row r="6" spans="1:11" s="55" customFormat="1" ht="15" customHeight="1" x14ac:dyDescent="0.25">
      <c r="A6" s="296"/>
      <c r="B6" s="171"/>
      <c r="C6" s="173"/>
      <c r="D6" s="175"/>
      <c r="E6" s="239"/>
      <c r="F6" s="181"/>
      <c r="G6" s="181"/>
      <c r="H6" s="181"/>
      <c r="I6" s="181"/>
      <c r="J6" s="251"/>
      <c r="K6" s="293"/>
    </row>
    <row r="7" spans="1:11" s="55" customFormat="1" ht="15" customHeight="1" x14ac:dyDescent="0.25">
      <c r="A7" s="296"/>
      <c r="B7" s="171"/>
      <c r="C7" s="173"/>
      <c r="D7" s="175"/>
      <c r="E7" s="239"/>
      <c r="F7" s="181"/>
      <c r="G7" s="181"/>
      <c r="H7" s="181"/>
      <c r="I7" s="181"/>
      <c r="J7" s="251"/>
      <c r="K7" s="293"/>
    </row>
    <row r="8" spans="1:11" s="55" customFormat="1" ht="15" customHeight="1" x14ac:dyDescent="0.25">
      <c r="A8" s="296"/>
      <c r="B8" s="171"/>
      <c r="C8" s="173"/>
      <c r="D8" s="175"/>
      <c r="E8" s="239"/>
      <c r="F8" s="181"/>
      <c r="G8" s="181"/>
      <c r="H8" s="181"/>
      <c r="I8" s="181"/>
      <c r="J8" s="251"/>
      <c r="K8" s="293"/>
    </row>
    <row r="9" spans="1:11" s="55" customFormat="1" ht="15.75" customHeight="1" thickBot="1" x14ac:dyDescent="0.3">
      <c r="A9" s="296"/>
      <c r="B9" s="171"/>
      <c r="C9" s="173"/>
      <c r="D9" s="175"/>
      <c r="E9" s="240"/>
      <c r="F9" s="241"/>
      <c r="G9" s="241"/>
      <c r="H9" s="241"/>
      <c r="I9" s="241"/>
      <c r="J9" s="252"/>
      <c r="K9" s="294"/>
    </row>
    <row r="10" spans="1:11" s="55" customFormat="1" ht="57.75" customHeight="1" thickTop="1" thickBot="1" x14ac:dyDescent="0.3">
      <c r="A10" s="297"/>
      <c r="B10" s="172"/>
      <c r="C10" s="173"/>
      <c r="D10" s="176"/>
      <c r="E10" s="233" t="s">
        <v>59</v>
      </c>
      <c r="F10" s="256"/>
      <c r="G10" s="233" t="s">
        <v>61</v>
      </c>
      <c r="H10" s="256"/>
      <c r="I10" s="233" t="s">
        <v>60</v>
      </c>
      <c r="J10" s="256"/>
      <c r="K10" s="299" t="s">
        <v>31</v>
      </c>
    </row>
    <row r="11" spans="1:11" s="55" customFormat="1" ht="14.4" thickBot="1" x14ac:dyDescent="0.3">
      <c r="A11" s="69"/>
      <c r="B11" s="69"/>
      <c r="C11" s="172"/>
      <c r="D11" s="70" t="s">
        <v>33</v>
      </c>
      <c r="E11" s="82" t="s">
        <v>17</v>
      </c>
      <c r="F11" s="83" t="s">
        <v>18</v>
      </c>
      <c r="G11" s="82" t="s">
        <v>17</v>
      </c>
      <c r="H11" s="82" t="s">
        <v>18</v>
      </c>
      <c r="I11" s="82" t="s">
        <v>17</v>
      </c>
      <c r="J11" s="82" t="s">
        <v>18</v>
      </c>
      <c r="K11" s="299"/>
    </row>
    <row r="12" spans="1:11" ht="14.4" thickBot="1" x14ac:dyDescent="0.3">
      <c r="A12" s="23" t="s">
        <v>28</v>
      </c>
      <c r="B12" s="29" t="s">
        <v>147</v>
      </c>
      <c r="C12" s="151">
        <f>D12/Metas!O6</f>
        <v>0.77001270125673349</v>
      </c>
      <c r="D12" s="144">
        <f>F12/K12</f>
        <v>0.41588385994876176</v>
      </c>
      <c r="E12" s="84">
        <f>+G12+I12</f>
        <v>876</v>
      </c>
      <c r="F12" s="138">
        <f>+H12+J12</f>
        <v>974</v>
      </c>
      <c r="G12" s="84">
        <v>702</v>
      </c>
      <c r="H12" s="140">
        <v>773</v>
      </c>
      <c r="I12" s="84">
        <v>174</v>
      </c>
      <c r="J12" s="140">
        <v>201</v>
      </c>
      <c r="K12" s="141">
        <v>2342</v>
      </c>
    </row>
    <row r="13" spans="1:11" ht="14.4" thickBot="1" x14ac:dyDescent="0.3">
      <c r="A13" s="23" t="s">
        <v>29</v>
      </c>
      <c r="B13" s="29" t="s">
        <v>148</v>
      </c>
      <c r="C13" s="151">
        <f>D13/Metas!O7</f>
        <v>0.44953963471693675</v>
      </c>
      <c r="D13" s="144">
        <f>F13/K13</f>
        <v>0.25857519788918204</v>
      </c>
      <c r="E13" s="85">
        <f t="shared" ref="E13:F16" si="0">+G13+I13</f>
        <v>275</v>
      </c>
      <c r="F13" s="139">
        <f t="shared" si="0"/>
        <v>294</v>
      </c>
      <c r="G13" s="85">
        <f>IFERROR(VLOOKUP($B13,[1]NUM15!$G$3:$J$164,2,FALSE),0)</f>
        <v>240</v>
      </c>
      <c r="H13" s="18">
        <f>IFERROR(VLOOKUP($B13,[1]NUM15!$G$3:$J$164,3,FALSE),0)</f>
        <v>256</v>
      </c>
      <c r="I13" s="85">
        <f>IFERROR(VLOOKUP($B13,[1]NUM15!$R$3:$U$156,2,FALSE),0)</f>
        <v>35</v>
      </c>
      <c r="J13" s="18">
        <f>IFERROR(VLOOKUP($B13,[1]NUM15!$R$3:$U$156,3,FALSE),0)</f>
        <v>38</v>
      </c>
      <c r="K13" s="141">
        <v>1137</v>
      </c>
    </row>
    <row r="14" spans="1:11" ht="14.4" thickBot="1" x14ac:dyDescent="0.3">
      <c r="A14" s="23" t="s">
        <v>150</v>
      </c>
      <c r="B14" s="29" t="s">
        <v>149</v>
      </c>
      <c r="C14" s="151">
        <f>D14/Metas!O8</f>
        <v>0.29183736399277566</v>
      </c>
      <c r="D14" s="144">
        <f t="shared" ref="D14:D16" si="1">F14/K14</f>
        <v>0.15773809523809523</v>
      </c>
      <c r="E14" s="85">
        <f t="shared" si="0"/>
        <v>250</v>
      </c>
      <c r="F14" s="139">
        <f t="shared" si="0"/>
        <v>265</v>
      </c>
      <c r="G14" s="85">
        <f>IFERROR(VLOOKUP($B14,[1]NUM15!$G$3:$J$164,2,FALSE),0)</f>
        <v>224</v>
      </c>
      <c r="H14" s="18">
        <f>IFERROR(VLOOKUP($B14,[1]NUM15!$G$3:$J$164,3,FALSE),0)</f>
        <v>232</v>
      </c>
      <c r="I14" s="85">
        <f>IFERROR(VLOOKUP($B14,[1]NUM15!$R$3:$U$156,2,FALSE),0)</f>
        <v>26</v>
      </c>
      <c r="J14" s="18">
        <f>IFERROR(VLOOKUP($B14,[1]NUM15!$R$3:$U$156,3,FALSE),0)</f>
        <v>33</v>
      </c>
      <c r="K14" s="141">
        <v>1680</v>
      </c>
    </row>
    <row r="15" spans="1:11" ht="14.4" thickBot="1" x14ac:dyDescent="0.3">
      <c r="A15" s="23" t="s">
        <v>26</v>
      </c>
      <c r="B15" s="29" t="s">
        <v>151</v>
      </c>
      <c r="C15" s="151">
        <f>D15/Metas!O9</f>
        <v>0.50671128033537172</v>
      </c>
      <c r="D15" s="144">
        <f t="shared" si="1"/>
        <v>0.27362409138110072</v>
      </c>
      <c r="E15" s="85">
        <f t="shared" si="0"/>
        <v>410</v>
      </c>
      <c r="F15" s="139">
        <f t="shared" si="0"/>
        <v>527</v>
      </c>
      <c r="G15" s="85">
        <f>IFERROR(VLOOKUP($B15,[1]NUM15!$G$3:$J$164,2,FALSE),0)</f>
        <v>340</v>
      </c>
      <c r="H15" s="18">
        <f>IFERROR(VLOOKUP($B15,[1]NUM15!$G$3:$J$164,3,FALSE),0)</f>
        <v>451</v>
      </c>
      <c r="I15" s="85">
        <f>IFERROR(VLOOKUP($B15,[1]NUM15!$R$3:$U$156,2,FALSE),0)</f>
        <v>70</v>
      </c>
      <c r="J15" s="18">
        <f>IFERROR(VLOOKUP($B15,[1]NUM15!$R$3:$U$156,3,FALSE),0)</f>
        <v>76</v>
      </c>
      <c r="K15" s="141">
        <v>1926</v>
      </c>
    </row>
    <row r="16" spans="1:11" ht="14.4" thickBot="1" x14ac:dyDescent="0.3">
      <c r="A16" s="23" t="s">
        <v>27</v>
      </c>
      <c r="B16" s="29" t="s">
        <v>152</v>
      </c>
      <c r="C16" s="151">
        <f>D16/Metas!O10</f>
        <v>0.34905497160513682</v>
      </c>
      <c r="D16" s="144">
        <f t="shared" si="1"/>
        <v>0.18852459016393441</v>
      </c>
      <c r="E16" s="85">
        <f t="shared" si="0"/>
        <v>371</v>
      </c>
      <c r="F16" s="139">
        <f t="shared" si="0"/>
        <v>414</v>
      </c>
      <c r="G16" s="85">
        <f>IFERROR(VLOOKUP($B16,[1]NUM15!$G$3:$J$164,2,FALSE),0)</f>
        <v>313</v>
      </c>
      <c r="H16" s="18">
        <f>IFERROR(VLOOKUP($B16,[1]NUM15!$G$3:$J$164,3,FALSE),0)</f>
        <v>337</v>
      </c>
      <c r="I16" s="85">
        <f>IFERROR(VLOOKUP($B16,[1]NUM15!$R$3:$U$156,2,FALSE),0)</f>
        <v>58</v>
      </c>
      <c r="J16" s="18">
        <f>IFERROR(VLOOKUP($B16,[1]NUM15!$R$3:$U$156,3,FALSE),0)</f>
        <v>77</v>
      </c>
      <c r="K16" s="141">
        <v>2196</v>
      </c>
    </row>
    <row r="17" spans="11:11" x14ac:dyDescent="0.25">
      <c r="K17" s="141"/>
    </row>
  </sheetData>
  <sheetProtection selectLockedCells="1" selectUnlockedCells="1"/>
  <mergeCells count="11">
    <mergeCell ref="D1:D10"/>
    <mergeCell ref="K10:K11"/>
    <mergeCell ref="A1:A10"/>
    <mergeCell ref="B1:B10"/>
    <mergeCell ref="C1:C11"/>
    <mergeCell ref="E10:F10"/>
    <mergeCell ref="G10:H10"/>
    <mergeCell ref="I10:J10"/>
    <mergeCell ref="E1:K1"/>
    <mergeCell ref="E2:J9"/>
    <mergeCell ref="K2:K9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23" bestFit="1" customWidth="1"/>
    <col min="2" max="2" width="48.109375" style="23" customWidth="1"/>
    <col min="3" max="3" width="16.44140625" style="20" customWidth="1"/>
    <col min="4" max="4" width="14.109375" style="19" customWidth="1"/>
    <col min="5" max="5" width="8.44140625" style="22" bestFit="1" customWidth="1"/>
    <col min="6" max="6" width="9.88671875" style="22" bestFit="1" customWidth="1"/>
    <col min="7" max="8" width="9.6640625" style="19" bestFit="1" customWidth="1"/>
    <col min="9" max="13" width="9.6640625" style="19" customWidth="1"/>
    <col min="14" max="16" width="9.6640625" style="19" bestFit="1" customWidth="1"/>
    <col min="17" max="17" width="11.6640625" style="19" bestFit="1" customWidth="1"/>
    <col min="18" max="18" width="11.44140625" style="19"/>
    <col min="19" max="19" width="13" style="19" customWidth="1"/>
    <col min="20" max="16384" width="11.44140625" style="19"/>
  </cols>
  <sheetData>
    <row r="1" spans="1:19" s="55" customFormat="1" ht="73.5" customHeight="1" thickBot="1" x14ac:dyDescent="0.3">
      <c r="A1" s="300" t="s">
        <v>0</v>
      </c>
      <c r="B1" s="300" t="s">
        <v>1</v>
      </c>
      <c r="C1" s="300" t="s">
        <v>34</v>
      </c>
      <c r="D1" s="300" t="s">
        <v>32</v>
      </c>
      <c r="E1" s="303" t="s">
        <v>116</v>
      </c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19" s="55" customFormat="1" ht="15" customHeight="1" thickTop="1" x14ac:dyDescent="0.25">
      <c r="A2" s="301"/>
      <c r="B2" s="301"/>
      <c r="C2" s="301"/>
      <c r="D2" s="301"/>
      <c r="E2" s="305" t="s">
        <v>2</v>
      </c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7" t="s">
        <v>3</v>
      </c>
      <c r="S2" s="308"/>
    </row>
    <row r="3" spans="1:19" s="55" customFormat="1" ht="15" customHeight="1" x14ac:dyDescent="0.25">
      <c r="A3" s="301"/>
      <c r="B3" s="301"/>
      <c r="C3" s="301"/>
      <c r="D3" s="301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7"/>
      <c r="S3" s="308"/>
    </row>
    <row r="4" spans="1:19" s="55" customFormat="1" ht="15" customHeight="1" x14ac:dyDescent="0.25">
      <c r="A4" s="301"/>
      <c r="B4" s="301"/>
      <c r="C4" s="301"/>
      <c r="D4" s="301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7"/>
      <c r="S4" s="308"/>
    </row>
    <row r="5" spans="1:19" s="55" customFormat="1" ht="15" customHeight="1" x14ac:dyDescent="0.25">
      <c r="A5" s="301"/>
      <c r="B5" s="301"/>
      <c r="C5" s="301"/>
      <c r="D5" s="301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7"/>
      <c r="S5" s="308"/>
    </row>
    <row r="6" spans="1:19" s="55" customFormat="1" ht="15" customHeight="1" x14ac:dyDescent="0.25">
      <c r="A6" s="301"/>
      <c r="B6" s="301"/>
      <c r="C6" s="301"/>
      <c r="D6" s="301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7"/>
      <c r="S6" s="308"/>
    </row>
    <row r="7" spans="1:19" s="55" customFormat="1" ht="15" customHeight="1" x14ac:dyDescent="0.25">
      <c r="A7" s="301"/>
      <c r="B7" s="301"/>
      <c r="C7" s="301"/>
      <c r="D7" s="301"/>
      <c r="E7" s="305"/>
      <c r="F7" s="305"/>
      <c r="G7" s="305"/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7"/>
      <c r="S7" s="308"/>
    </row>
    <row r="8" spans="1:19" s="55" customFormat="1" ht="15" customHeight="1" x14ac:dyDescent="0.25">
      <c r="A8" s="301"/>
      <c r="B8" s="301"/>
      <c r="C8" s="301"/>
      <c r="D8" s="301"/>
      <c r="E8" s="305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7"/>
      <c r="S8" s="308"/>
    </row>
    <row r="9" spans="1:19" s="55" customFormat="1" ht="15.75" customHeight="1" thickBot="1" x14ac:dyDescent="0.3">
      <c r="A9" s="301"/>
      <c r="B9" s="301"/>
      <c r="C9" s="301"/>
      <c r="D9" s="301"/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6"/>
      <c r="P9" s="306"/>
      <c r="Q9" s="306"/>
      <c r="R9" s="307"/>
      <c r="S9" s="308"/>
    </row>
    <row r="10" spans="1:19" s="55" customFormat="1" ht="57.75" customHeight="1" thickBot="1" x14ac:dyDescent="0.3">
      <c r="A10" s="302"/>
      <c r="B10" s="302"/>
      <c r="C10" s="301"/>
      <c r="D10" s="302"/>
      <c r="E10" s="309" t="s">
        <v>69</v>
      </c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10" t="s">
        <v>70</v>
      </c>
      <c r="S10" s="311"/>
    </row>
    <row r="11" spans="1:19" s="55" customFormat="1" ht="14.4" thickBot="1" x14ac:dyDescent="0.3">
      <c r="A11" s="77"/>
      <c r="B11" s="77"/>
      <c r="C11" s="302"/>
      <c r="D11" s="78" t="s">
        <v>33</v>
      </c>
      <c r="E11" s="79" t="s">
        <v>4</v>
      </c>
      <c r="F11" s="79" t="s">
        <v>5</v>
      </c>
      <c r="G11" s="80" t="s">
        <v>6</v>
      </c>
      <c r="H11" s="80" t="s">
        <v>7</v>
      </c>
      <c r="I11" s="80" t="s">
        <v>8</v>
      </c>
      <c r="J11" s="80" t="s">
        <v>9</v>
      </c>
      <c r="K11" s="80" t="s">
        <v>10</v>
      </c>
      <c r="L11" s="80" t="s">
        <v>11</v>
      </c>
      <c r="M11" s="80" t="s">
        <v>12</v>
      </c>
      <c r="N11" s="80" t="s">
        <v>13</v>
      </c>
      <c r="O11" s="80" t="s">
        <v>14</v>
      </c>
      <c r="P11" s="80" t="s">
        <v>15</v>
      </c>
      <c r="Q11" s="81" t="s">
        <v>16</v>
      </c>
      <c r="R11" s="312"/>
      <c r="S11" s="313"/>
    </row>
    <row r="12" spans="1:19" s="23" customFormat="1" x14ac:dyDescent="0.25">
      <c r="A12" s="23" t="s">
        <v>28</v>
      </c>
      <c r="B12" s="29" t="s">
        <v>147</v>
      </c>
      <c r="C12" s="151">
        <f>D12/Metas!P6</f>
        <v>1.0087957801262855</v>
      </c>
      <c r="D12" s="144">
        <f>Q12/R12</f>
        <v>0.60578186596583439</v>
      </c>
      <c r="E12" s="25">
        <v>41</v>
      </c>
      <c r="F12" s="25">
        <v>28</v>
      </c>
      <c r="G12" s="25">
        <v>33</v>
      </c>
      <c r="H12" s="25">
        <v>22</v>
      </c>
      <c r="I12" s="25">
        <v>32</v>
      </c>
      <c r="J12" s="25">
        <v>26</v>
      </c>
      <c r="K12" s="25">
        <v>20</v>
      </c>
      <c r="L12" s="25">
        <v>20</v>
      </c>
      <c r="M12" s="25">
        <v>19</v>
      </c>
      <c r="N12" s="25">
        <v>21</v>
      </c>
      <c r="O12" s="25">
        <v>151</v>
      </c>
      <c r="P12" s="25">
        <v>48</v>
      </c>
      <c r="Q12" s="87">
        <f>SUM(E12:P12)</f>
        <v>461</v>
      </c>
      <c r="R12" s="248">
        <v>761</v>
      </c>
      <c r="S12" s="249"/>
    </row>
    <row r="13" spans="1:19" s="23" customFormat="1" x14ac:dyDescent="0.25">
      <c r="A13" s="23" t="s">
        <v>29</v>
      </c>
      <c r="B13" s="29" t="s">
        <v>148</v>
      </c>
      <c r="C13" s="151">
        <f>D13/Metas!P7</f>
        <v>1.0218132540653961</v>
      </c>
      <c r="D13" s="144">
        <f t="shared" ref="D13:D16" si="0">Q13/R13</f>
        <v>0.61513157894736847</v>
      </c>
      <c r="E13" s="25">
        <f>IFERROR(VLOOKUP($B13,[1]NUM17!$G$3:$T$146,2,FALSE),0)</f>
        <v>6</v>
      </c>
      <c r="F13" s="25">
        <f>IFERROR(VLOOKUP($B13,[1]NUM17!$G$3:$T$146,3,FALSE),0)</f>
        <v>8</v>
      </c>
      <c r="G13" s="25">
        <f>IFERROR(VLOOKUP($B13,[1]NUM17!$G$3:$T$146,4,FALSE),0)</f>
        <v>7</v>
      </c>
      <c r="H13" s="25">
        <f>IFERROR(VLOOKUP($B13,[1]NUM17!$G$3:$T$146,5,FALSE),0)</f>
        <v>20</v>
      </c>
      <c r="I13" s="25">
        <f>IFERROR(VLOOKUP($B13,[1]NUM17!$G$3:$T$146,6,FALSE),0)</f>
        <v>17</v>
      </c>
      <c r="J13" s="25">
        <f>IFERROR(VLOOKUP($B13,[1]NUM17!$G$3:$T$146,7,FALSE),0)</f>
        <v>18</v>
      </c>
      <c r="K13" s="25">
        <f>IFERROR(VLOOKUP($B13,[1]NUM17!$G$3:$T$146,8,FALSE),0)</f>
        <v>37</v>
      </c>
      <c r="L13" s="25">
        <f>IFERROR(VLOOKUP($B13,[1]NUM17!$G$3:$T$146,9,FALSE),0)</f>
        <v>25</v>
      </c>
      <c r="M13" s="25">
        <f>IFERROR(VLOOKUP($B13,[1]NUM17!$G$3:$T$146,10,FALSE),0)</f>
        <v>20</v>
      </c>
      <c r="N13" s="25">
        <f>IFERROR(VLOOKUP($B13,[1]NUM17!$G$3:$T$146,11,FALSE),0)</f>
        <v>12</v>
      </c>
      <c r="O13" s="25">
        <f>IFERROR(VLOOKUP($B13,[1]NUM17!$G$3:$T$146,12,FALSE),0)</f>
        <v>10</v>
      </c>
      <c r="P13" s="25">
        <f>IFERROR(VLOOKUP($B13,[1]NUM17!$G$3:$T$146,13,FALSE),0)</f>
        <v>7</v>
      </c>
      <c r="Q13" s="88">
        <f t="shared" ref="Q13:Q16" si="1">SUM(E13:P13)</f>
        <v>187</v>
      </c>
      <c r="R13" s="248">
        <v>304</v>
      </c>
      <c r="S13" s="249"/>
    </row>
    <row r="14" spans="1:19" s="23" customFormat="1" x14ac:dyDescent="0.25">
      <c r="A14" s="23" t="s">
        <v>150</v>
      </c>
      <c r="B14" s="29" t="s">
        <v>149</v>
      </c>
      <c r="C14" s="151">
        <f>D14/Metas!P8</f>
        <v>0.81445236675333055</v>
      </c>
      <c r="D14" s="144">
        <f t="shared" si="0"/>
        <v>0.49046321525885561</v>
      </c>
      <c r="E14" s="25">
        <f>IFERROR(VLOOKUP($B14,[1]NUM17!$G$3:$T$146,2,FALSE),0)</f>
        <v>15</v>
      </c>
      <c r="F14" s="25">
        <f>IFERROR(VLOOKUP($B14,[1]NUM17!$G$3:$T$146,3,FALSE),0)</f>
        <v>18</v>
      </c>
      <c r="G14" s="25">
        <f>IFERROR(VLOOKUP($B14,[1]NUM17!$G$3:$T$146,4,FALSE),0)</f>
        <v>13</v>
      </c>
      <c r="H14" s="25">
        <f>IFERROR(VLOOKUP($B14,[1]NUM17!$G$3:$T$146,5,FALSE),0)</f>
        <v>19</v>
      </c>
      <c r="I14" s="25">
        <f>IFERROR(VLOOKUP($B14,[1]NUM17!$G$3:$T$146,6,FALSE),0)</f>
        <v>7</v>
      </c>
      <c r="J14" s="25">
        <f>IFERROR(VLOOKUP($B14,[1]NUM17!$G$3:$T$146,7,FALSE),0)</f>
        <v>7</v>
      </c>
      <c r="K14" s="25">
        <f>IFERROR(VLOOKUP($B14,[1]NUM17!$G$3:$T$146,8,FALSE),0)</f>
        <v>9</v>
      </c>
      <c r="L14" s="25">
        <f>IFERROR(VLOOKUP($B14,[1]NUM17!$G$3:$T$146,9,FALSE),0)</f>
        <v>16</v>
      </c>
      <c r="M14" s="25">
        <f>IFERROR(VLOOKUP($B14,[1]NUM17!$G$3:$T$146,10,FALSE),0)</f>
        <v>12</v>
      </c>
      <c r="N14" s="25">
        <f>IFERROR(VLOOKUP($B14,[1]NUM17!$G$3:$T$146,11,FALSE),0)</f>
        <v>14</v>
      </c>
      <c r="O14" s="25">
        <f>IFERROR(VLOOKUP($B14,[1]NUM17!$G$3:$T$146,12,FALSE),0)</f>
        <v>25</v>
      </c>
      <c r="P14" s="25">
        <f>IFERROR(VLOOKUP($B14,[1]NUM17!$G$3:$T$146,13,FALSE),0)</f>
        <v>25</v>
      </c>
      <c r="Q14" s="88">
        <f t="shared" si="1"/>
        <v>180</v>
      </c>
      <c r="R14" s="248">
        <v>367</v>
      </c>
      <c r="S14" s="249"/>
    </row>
    <row r="15" spans="1:19" s="23" customFormat="1" x14ac:dyDescent="0.25">
      <c r="A15" s="23" t="s">
        <v>26</v>
      </c>
      <c r="B15" s="29" t="s">
        <v>151</v>
      </c>
      <c r="C15" s="151">
        <f>D15/Metas!P9</f>
        <v>0.39676214248772651</v>
      </c>
      <c r="D15" s="144">
        <f t="shared" si="0"/>
        <v>0.2384937238493724</v>
      </c>
      <c r="E15" s="25">
        <f>IFERROR(VLOOKUP($B15,[1]NUM17!$G$3:$T$146,2,FALSE),0)</f>
        <v>10</v>
      </c>
      <c r="F15" s="25">
        <f>IFERROR(VLOOKUP($B15,[1]NUM17!$G$3:$T$146,3,FALSE),0)</f>
        <v>12</v>
      </c>
      <c r="G15" s="25">
        <f>IFERROR(VLOOKUP($B15,[1]NUM17!$G$3:$T$146,4,FALSE),0)</f>
        <v>7</v>
      </c>
      <c r="H15" s="25">
        <f>IFERROR(VLOOKUP($B15,[1]NUM17!$G$3:$T$146,5,FALSE),0)</f>
        <v>16</v>
      </c>
      <c r="I15" s="25">
        <f>IFERROR(VLOOKUP($B15,[1]NUM17!$G$3:$T$146,6,FALSE),0)</f>
        <v>18</v>
      </c>
      <c r="J15" s="25">
        <f>IFERROR(VLOOKUP($B15,[1]NUM17!$G$3:$T$146,7,FALSE),0)</f>
        <v>25</v>
      </c>
      <c r="K15" s="25">
        <f>IFERROR(VLOOKUP($B15,[1]NUM17!$G$3:$T$146,8,FALSE),0)</f>
        <v>5</v>
      </c>
      <c r="L15" s="25">
        <f>IFERROR(VLOOKUP($B15,[1]NUM17!$G$3:$T$146,9,FALSE),0)</f>
        <v>24</v>
      </c>
      <c r="M15" s="25">
        <f>IFERROR(VLOOKUP($B15,[1]NUM17!$G$3:$T$146,10,FALSE),0)</f>
        <v>14</v>
      </c>
      <c r="N15" s="25">
        <f>IFERROR(VLOOKUP($B15,[1]NUM17!$G$3:$T$146,11,FALSE),0)</f>
        <v>13</v>
      </c>
      <c r="O15" s="25">
        <f>IFERROR(VLOOKUP($B15,[1]NUM17!$G$3:$T$146,12,FALSE),0)</f>
        <v>18</v>
      </c>
      <c r="P15" s="25">
        <f>IFERROR(VLOOKUP($B15,[1]NUM17!$G$3:$T$146,13,FALSE),0)</f>
        <v>9</v>
      </c>
      <c r="Q15" s="88">
        <f t="shared" si="1"/>
        <v>171</v>
      </c>
      <c r="R15" s="248">
        <v>717</v>
      </c>
      <c r="S15" s="249"/>
    </row>
    <row r="16" spans="1:19" s="23" customFormat="1" x14ac:dyDescent="0.25">
      <c r="A16" s="23" t="s">
        <v>27</v>
      </c>
      <c r="B16" s="29" t="s">
        <v>152</v>
      </c>
      <c r="C16" s="151">
        <f>D16/Metas!P10</f>
        <v>0.78846521766857791</v>
      </c>
      <c r="D16" s="144">
        <f t="shared" si="0"/>
        <v>0.47386759581881532</v>
      </c>
      <c r="E16" s="25">
        <f>IFERROR(VLOOKUP($B16,[1]NUM17!$G$3:$T$146,2,FALSE),0)</f>
        <v>15</v>
      </c>
      <c r="F16" s="25">
        <f>IFERROR(VLOOKUP($B16,[1]NUM17!$G$3:$T$146,3,FALSE),0)</f>
        <v>23</v>
      </c>
      <c r="G16" s="25">
        <f>IFERROR(VLOOKUP($B16,[1]NUM17!$G$3:$T$146,4,FALSE),0)</f>
        <v>12</v>
      </c>
      <c r="H16" s="25">
        <f>IFERROR(VLOOKUP($B16,[1]NUM17!$G$3:$T$146,5,FALSE),0)</f>
        <v>30</v>
      </c>
      <c r="I16" s="25">
        <f>IFERROR(VLOOKUP($B16,[1]NUM17!$G$3:$T$146,6,FALSE),0)</f>
        <v>16</v>
      </c>
      <c r="J16" s="25">
        <f>IFERROR(VLOOKUP($B16,[1]NUM17!$G$3:$T$146,7,FALSE),0)</f>
        <v>8</v>
      </c>
      <c r="K16" s="25">
        <f>IFERROR(VLOOKUP($B16,[1]NUM17!$G$3:$T$146,8,FALSE),0)</f>
        <v>38</v>
      </c>
      <c r="L16" s="25">
        <f>IFERROR(VLOOKUP($B16,[1]NUM17!$G$3:$T$146,9,FALSE),0)</f>
        <v>21</v>
      </c>
      <c r="M16" s="25">
        <f>IFERROR(VLOOKUP($B16,[1]NUM17!$G$3:$T$146,10,FALSE),0)</f>
        <v>18</v>
      </c>
      <c r="N16" s="25">
        <f>IFERROR(VLOOKUP($B16,[1]NUM17!$G$3:$T$146,11,FALSE),0)</f>
        <v>49</v>
      </c>
      <c r="O16" s="25">
        <f>IFERROR(VLOOKUP($B16,[1]NUM17!$G$3:$T$146,12,FALSE),0)</f>
        <v>27</v>
      </c>
      <c r="P16" s="25">
        <f>IFERROR(VLOOKUP($B16,[1]NUM17!$G$3:$T$146,13,FALSE),0)</f>
        <v>15</v>
      </c>
      <c r="Q16" s="88">
        <f t="shared" si="1"/>
        <v>272</v>
      </c>
      <c r="R16" s="248">
        <v>574</v>
      </c>
      <c r="S16" s="249"/>
    </row>
    <row r="17" spans="17:17" x14ac:dyDescent="0.25">
      <c r="Q17" s="21"/>
    </row>
  </sheetData>
  <sheetProtection selectLockedCells="1" selectUnlockedCells="1"/>
  <mergeCells count="14">
    <mergeCell ref="R12:S12"/>
    <mergeCell ref="R13:S13"/>
    <mergeCell ref="R14:S14"/>
    <mergeCell ref="R15:S15"/>
    <mergeCell ref="R16:S16"/>
    <mergeCell ref="A1:A10"/>
    <mergeCell ref="B1:B10"/>
    <mergeCell ref="C1:C11"/>
    <mergeCell ref="D1:D10"/>
    <mergeCell ref="E1:S1"/>
    <mergeCell ref="E2:Q9"/>
    <mergeCell ref="R2:S9"/>
    <mergeCell ref="E10:Q10"/>
    <mergeCell ref="R10:S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16"/>
  <sheetViews>
    <sheetView zoomScale="80" zoomScaleNormal="80" workbookViewId="0">
      <selection sqref="A1:A10"/>
    </sheetView>
  </sheetViews>
  <sheetFormatPr baseColWidth="10" defaultRowHeight="14.4" x14ac:dyDescent="0.3"/>
  <cols>
    <col min="1" max="1" width="24.33203125" style="46" bestFit="1" customWidth="1"/>
    <col min="2" max="2" width="47" style="46" bestFit="1" customWidth="1"/>
    <col min="3" max="3" width="17.109375" style="20" customWidth="1"/>
    <col min="4" max="4" width="13.88671875" style="46" bestFit="1" customWidth="1"/>
    <col min="5" max="6" width="22.33203125" style="48" customWidth="1"/>
    <col min="7" max="7" width="20" style="46" customWidth="1"/>
    <col min="8" max="218" width="11.44140625" style="46"/>
    <col min="219" max="219" width="31.5546875" style="46" bestFit="1" customWidth="1"/>
    <col min="220" max="220" width="39" style="46" customWidth="1"/>
    <col min="221" max="221" width="14.44140625" style="46" customWidth="1"/>
    <col min="222" max="222" width="10.88671875" style="46" bestFit="1" customWidth="1"/>
    <col min="223" max="223" width="22.33203125" style="46" customWidth="1"/>
    <col min="224" max="224" width="25.33203125" style="46" customWidth="1"/>
    <col min="225" max="225" width="20" style="46" customWidth="1"/>
    <col min="226" max="226" width="26.6640625" style="46" customWidth="1"/>
    <col min="227" max="474" width="11.44140625" style="46"/>
    <col min="475" max="475" width="31.5546875" style="46" bestFit="1" customWidth="1"/>
    <col min="476" max="476" width="39" style="46" customWidth="1"/>
    <col min="477" max="477" width="14.44140625" style="46" customWidth="1"/>
    <col min="478" max="478" width="10.88671875" style="46" bestFit="1" customWidth="1"/>
    <col min="479" max="479" width="22.33203125" style="46" customWidth="1"/>
    <col min="480" max="480" width="25.33203125" style="46" customWidth="1"/>
    <col min="481" max="481" width="20" style="46" customWidth="1"/>
    <col min="482" max="482" width="26.6640625" style="46" customWidth="1"/>
    <col min="483" max="730" width="11.44140625" style="46"/>
    <col min="731" max="731" width="31.5546875" style="46" bestFit="1" customWidth="1"/>
    <col min="732" max="732" width="39" style="46" customWidth="1"/>
    <col min="733" max="733" width="14.44140625" style="46" customWidth="1"/>
    <col min="734" max="734" width="10.88671875" style="46" bestFit="1" customWidth="1"/>
    <col min="735" max="735" width="22.33203125" style="46" customWidth="1"/>
    <col min="736" max="736" width="25.33203125" style="46" customWidth="1"/>
    <col min="737" max="737" width="20" style="46" customWidth="1"/>
    <col min="738" max="738" width="26.6640625" style="46" customWidth="1"/>
    <col min="739" max="986" width="11.44140625" style="46"/>
    <col min="987" max="987" width="31.5546875" style="46" bestFit="1" customWidth="1"/>
    <col min="988" max="988" width="39" style="46" customWidth="1"/>
    <col min="989" max="989" width="14.44140625" style="46" customWidth="1"/>
    <col min="990" max="990" width="10.88671875" style="46" bestFit="1" customWidth="1"/>
    <col min="991" max="991" width="22.33203125" style="46" customWidth="1"/>
    <col min="992" max="992" width="25.33203125" style="46" customWidth="1"/>
    <col min="993" max="993" width="20" style="46" customWidth="1"/>
    <col min="994" max="994" width="26.6640625" style="46" customWidth="1"/>
    <col min="995" max="1242" width="11.44140625" style="46"/>
    <col min="1243" max="1243" width="31.5546875" style="46" bestFit="1" customWidth="1"/>
    <col min="1244" max="1244" width="39" style="46" customWidth="1"/>
    <col min="1245" max="1245" width="14.44140625" style="46" customWidth="1"/>
    <col min="1246" max="1246" width="10.88671875" style="46" bestFit="1" customWidth="1"/>
    <col min="1247" max="1247" width="22.33203125" style="46" customWidth="1"/>
    <col min="1248" max="1248" width="25.33203125" style="46" customWidth="1"/>
    <col min="1249" max="1249" width="20" style="46" customWidth="1"/>
    <col min="1250" max="1250" width="26.6640625" style="46" customWidth="1"/>
    <col min="1251" max="1498" width="11.44140625" style="46"/>
    <col min="1499" max="1499" width="31.5546875" style="46" bestFit="1" customWidth="1"/>
    <col min="1500" max="1500" width="39" style="46" customWidth="1"/>
    <col min="1501" max="1501" width="14.44140625" style="46" customWidth="1"/>
    <col min="1502" max="1502" width="10.88671875" style="46" bestFit="1" customWidth="1"/>
    <col min="1503" max="1503" width="22.33203125" style="46" customWidth="1"/>
    <col min="1504" max="1504" width="25.33203125" style="46" customWidth="1"/>
    <col min="1505" max="1505" width="20" style="46" customWidth="1"/>
    <col min="1506" max="1506" width="26.6640625" style="46" customWidth="1"/>
    <col min="1507" max="1754" width="11.44140625" style="46"/>
    <col min="1755" max="1755" width="31.5546875" style="46" bestFit="1" customWidth="1"/>
    <col min="1756" max="1756" width="39" style="46" customWidth="1"/>
    <col min="1757" max="1757" width="14.44140625" style="46" customWidth="1"/>
    <col min="1758" max="1758" width="10.88671875" style="46" bestFit="1" customWidth="1"/>
    <col min="1759" max="1759" width="22.33203125" style="46" customWidth="1"/>
    <col min="1760" max="1760" width="25.33203125" style="46" customWidth="1"/>
    <col min="1761" max="1761" width="20" style="46" customWidth="1"/>
    <col min="1762" max="1762" width="26.6640625" style="46" customWidth="1"/>
    <col min="1763" max="2010" width="11.44140625" style="46"/>
    <col min="2011" max="2011" width="31.5546875" style="46" bestFit="1" customWidth="1"/>
    <col min="2012" max="2012" width="39" style="46" customWidth="1"/>
    <col min="2013" max="2013" width="14.44140625" style="46" customWidth="1"/>
    <col min="2014" max="2014" width="10.88671875" style="46" bestFit="1" customWidth="1"/>
    <col min="2015" max="2015" width="22.33203125" style="46" customWidth="1"/>
    <col min="2016" max="2016" width="25.33203125" style="46" customWidth="1"/>
    <col min="2017" max="2017" width="20" style="46" customWidth="1"/>
    <col min="2018" max="2018" width="26.6640625" style="46" customWidth="1"/>
    <col min="2019" max="2266" width="11.44140625" style="46"/>
    <col min="2267" max="2267" width="31.5546875" style="46" bestFit="1" customWidth="1"/>
    <col min="2268" max="2268" width="39" style="46" customWidth="1"/>
    <col min="2269" max="2269" width="14.44140625" style="46" customWidth="1"/>
    <col min="2270" max="2270" width="10.88671875" style="46" bestFit="1" customWidth="1"/>
    <col min="2271" max="2271" width="22.33203125" style="46" customWidth="1"/>
    <col min="2272" max="2272" width="25.33203125" style="46" customWidth="1"/>
    <col min="2273" max="2273" width="20" style="46" customWidth="1"/>
    <col min="2274" max="2274" width="26.6640625" style="46" customWidth="1"/>
    <col min="2275" max="2522" width="11.44140625" style="46"/>
    <col min="2523" max="2523" width="31.5546875" style="46" bestFit="1" customWidth="1"/>
    <col min="2524" max="2524" width="39" style="46" customWidth="1"/>
    <col min="2525" max="2525" width="14.44140625" style="46" customWidth="1"/>
    <col min="2526" max="2526" width="10.88671875" style="46" bestFit="1" customWidth="1"/>
    <col min="2527" max="2527" width="22.33203125" style="46" customWidth="1"/>
    <col min="2528" max="2528" width="25.33203125" style="46" customWidth="1"/>
    <col min="2529" max="2529" width="20" style="46" customWidth="1"/>
    <col min="2530" max="2530" width="26.6640625" style="46" customWidth="1"/>
    <col min="2531" max="2778" width="11.44140625" style="46"/>
    <col min="2779" max="2779" width="31.5546875" style="46" bestFit="1" customWidth="1"/>
    <col min="2780" max="2780" width="39" style="46" customWidth="1"/>
    <col min="2781" max="2781" width="14.44140625" style="46" customWidth="1"/>
    <col min="2782" max="2782" width="10.88671875" style="46" bestFit="1" customWidth="1"/>
    <col min="2783" max="2783" width="22.33203125" style="46" customWidth="1"/>
    <col min="2784" max="2784" width="25.33203125" style="46" customWidth="1"/>
    <col min="2785" max="2785" width="20" style="46" customWidth="1"/>
    <col min="2786" max="2786" width="26.6640625" style="46" customWidth="1"/>
    <col min="2787" max="3034" width="11.44140625" style="46"/>
    <col min="3035" max="3035" width="31.5546875" style="46" bestFit="1" customWidth="1"/>
    <col min="3036" max="3036" width="39" style="46" customWidth="1"/>
    <col min="3037" max="3037" width="14.44140625" style="46" customWidth="1"/>
    <col min="3038" max="3038" width="10.88671875" style="46" bestFit="1" customWidth="1"/>
    <col min="3039" max="3039" width="22.33203125" style="46" customWidth="1"/>
    <col min="3040" max="3040" width="25.33203125" style="46" customWidth="1"/>
    <col min="3041" max="3041" width="20" style="46" customWidth="1"/>
    <col min="3042" max="3042" width="26.6640625" style="46" customWidth="1"/>
    <col min="3043" max="3290" width="11.44140625" style="46"/>
    <col min="3291" max="3291" width="31.5546875" style="46" bestFit="1" customWidth="1"/>
    <col min="3292" max="3292" width="39" style="46" customWidth="1"/>
    <col min="3293" max="3293" width="14.44140625" style="46" customWidth="1"/>
    <col min="3294" max="3294" width="10.88671875" style="46" bestFit="1" customWidth="1"/>
    <col min="3295" max="3295" width="22.33203125" style="46" customWidth="1"/>
    <col min="3296" max="3296" width="25.33203125" style="46" customWidth="1"/>
    <col min="3297" max="3297" width="20" style="46" customWidth="1"/>
    <col min="3298" max="3298" width="26.6640625" style="46" customWidth="1"/>
    <col min="3299" max="3546" width="11.44140625" style="46"/>
    <col min="3547" max="3547" width="31.5546875" style="46" bestFit="1" customWidth="1"/>
    <col min="3548" max="3548" width="39" style="46" customWidth="1"/>
    <col min="3549" max="3549" width="14.44140625" style="46" customWidth="1"/>
    <col min="3550" max="3550" width="10.88671875" style="46" bestFit="1" customWidth="1"/>
    <col min="3551" max="3551" width="22.33203125" style="46" customWidth="1"/>
    <col min="3552" max="3552" width="25.33203125" style="46" customWidth="1"/>
    <col min="3553" max="3553" width="20" style="46" customWidth="1"/>
    <col min="3554" max="3554" width="26.6640625" style="46" customWidth="1"/>
    <col min="3555" max="3802" width="11.44140625" style="46"/>
    <col min="3803" max="3803" width="31.5546875" style="46" bestFit="1" customWidth="1"/>
    <col min="3804" max="3804" width="39" style="46" customWidth="1"/>
    <col min="3805" max="3805" width="14.44140625" style="46" customWidth="1"/>
    <col min="3806" max="3806" width="10.88671875" style="46" bestFit="1" customWidth="1"/>
    <col min="3807" max="3807" width="22.33203125" style="46" customWidth="1"/>
    <col min="3808" max="3808" width="25.33203125" style="46" customWidth="1"/>
    <col min="3809" max="3809" width="20" style="46" customWidth="1"/>
    <col min="3810" max="3810" width="26.6640625" style="46" customWidth="1"/>
    <col min="3811" max="4058" width="11.44140625" style="46"/>
    <col min="4059" max="4059" width="31.5546875" style="46" bestFit="1" customWidth="1"/>
    <col min="4060" max="4060" width="39" style="46" customWidth="1"/>
    <col min="4061" max="4061" width="14.44140625" style="46" customWidth="1"/>
    <col min="4062" max="4062" width="10.88671875" style="46" bestFit="1" customWidth="1"/>
    <col min="4063" max="4063" width="22.33203125" style="46" customWidth="1"/>
    <col min="4064" max="4064" width="25.33203125" style="46" customWidth="1"/>
    <col min="4065" max="4065" width="20" style="46" customWidth="1"/>
    <col min="4066" max="4066" width="26.6640625" style="46" customWidth="1"/>
    <col min="4067" max="4314" width="11.44140625" style="46"/>
    <col min="4315" max="4315" width="31.5546875" style="46" bestFit="1" customWidth="1"/>
    <col min="4316" max="4316" width="39" style="46" customWidth="1"/>
    <col min="4317" max="4317" width="14.44140625" style="46" customWidth="1"/>
    <col min="4318" max="4318" width="10.88671875" style="46" bestFit="1" customWidth="1"/>
    <col min="4319" max="4319" width="22.33203125" style="46" customWidth="1"/>
    <col min="4320" max="4320" width="25.33203125" style="46" customWidth="1"/>
    <col min="4321" max="4321" width="20" style="46" customWidth="1"/>
    <col min="4322" max="4322" width="26.6640625" style="46" customWidth="1"/>
    <col min="4323" max="4570" width="11.44140625" style="46"/>
    <col min="4571" max="4571" width="31.5546875" style="46" bestFit="1" customWidth="1"/>
    <col min="4572" max="4572" width="39" style="46" customWidth="1"/>
    <col min="4573" max="4573" width="14.44140625" style="46" customWidth="1"/>
    <col min="4574" max="4574" width="10.88671875" style="46" bestFit="1" customWidth="1"/>
    <col min="4575" max="4575" width="22.33203125" style="46" customWidth="1"/>
    <col min="4576" max="4576" width="25.33203125" style="46" customWidth="1"/>
    <col min="4577" max="4577" width="20" style="46" customWidth="1"/>
    <col min="4578" max="4578" width="26.6640625" style="46" customWidth="1"/>
    <col min="4579" max="4826" width="11.44140625" style="46"/>
    <col min="4827" max="4827" width="31.5546875" style="46" bestFit="1" customWidth="1"/>
    <col min="4828" max="4828" width="39" style="46" customWidth="1"/>
    <col min="4829" max="4829" width="14.44140625" style="46" customWidth="1"/>
    <col min="4830" max="4830" width="10.88671875" style="46" bestFit="1" customWidth="1"/>
    <col min="4831" max="4831" width="22.33203125" style="46" customWidth="1"/>
    <col min="4832" max="4832" width="25.33203125" style="46" customWidth="1"/>
    <col min="4833" max="4833" width="20" style="46" customWidth="1"/>
    <col min="4834" max="4834" width="26.6640625" style="46" customWidth="1"/>
    <col min="4835" max="5082" width="11.44140625" style="46"/>
    <col min="5083" max="5083" width="31.5546875" style="46" bestFit="1" customWidth="1"/>
    <col min="5084" max="5084" width="39" style="46" customWidth="1"/>
    <col min="5085" max="5085" width="14.44140625" style="46" customWidth="1"/>
    <col min="5086" max="5086" width="10.88671875" style="46" bestFit="1" customWidth="1"/>
    <col min="5087" max="5087" width="22.33203125" style="46" customWidth="1"/>
    <col min="5088" max="5088" width="25.33203125" style="46" customWidth="1"/>
    <col min="5089" max="5089" width="20" style="46" customWidth="1"/>
    <col min="5090" max="5090" width="26.6640625" style="46" customWidth="1"/>
    <col min="5091" max="5338" width="11.44140625" style="46"/>
    <col min="5339" max="5339" width="31.5546875" style="46" bestFit="1" customWidth="1"/>
    <col min="5340" max="5340" width="39" style="46" customWidth="1"/>
    <col min="5341" max="5341" width="14.44140625" style="46" customWidth="1"/>
    <col min="5342" max="5342" width="10.88671875" style="46" bestFit="1" customWidth="1"/>
    <col min="5343" max="5343" width="22.33203125" style="46" customWidth="1"/>
    <col min="5344" max="5344" width="25.33203125" style="46" customWidth="1"/>
    <col min="5345" max="5345" width="20" style="46" customWidth="1"/>
    <col min="5346" max="5346" width="26.6640625" style="46" customWidth="1"/>
    <col min="5347" max="5594" width="11.44140625" style="46"/>
    <col min="5595" max="5595" width="31.5546875" style="46" bestFit="1" customWidth="1"/>
    <col min="5596" max="5596" width="39" style="46" customWidth="1"/>
    <col min="5597" max="5597" width="14.44140625" style="46" customWidth="1"/>
    <col min="5598" max="5598" width="10.88671875" style="46" bestFit="1" customWidth="1"/>
    <col min="5599" max="5599" width="22.33203125" style="46" customWidth="1"/>
    <col min="5600" max="5600" width="25.33203125" style="46" customWidth="1"/>
    <col min="5601" max="5601" width="20" style="46" customWidth="1"/>
    <col min="5602" max="5602" width="26.6640625" style="46" customWidth="1"/>
    <col min="5603" max="5850" width="11.44140625" style="46"/>
    <col min="5851" max="5851" width="31.5546875" style="46" bestFit="1" customWidth="1"/>
    <col min="5852" max="5852" width="39" style="46" customWidth="1"/>
    <col min="5853" max="5853" width="14.44140625" style="46" customWidth="1"/>
    <col min="5854" max="5854" width="10.88671875" style="46" bestFit="1" customWidth="1"/>
    <col min="5855" max="5855" width="22.33203125" style="46" customWidth="1"/>
    <col min="5856" max="5856" width="25.33203125" style="46" customWidth="1"/>
    <col min="5857" max="5857" width="20" style="46" customWidth="1"/>
    <col min="5858" max="5858" width="26.6640625" style="46" customWidth="1"/>
    <col min="5859" max="6106" width="11.44140625" style="46"/>
    <col min="6107" max="6107" width="31.5546875" style="46" bestFit="1" customWidth="1"/>
    <col min="6108" max="6108" width="39" style="46" customWidth="1"/>
    <col min="6109" max="6109" width="14.44140625" style="46" customWidth="1"/>
    <col min="6110" max="6110" width="10.88671875" style="46" bestFit="1" customWidth="1"/>
    <col min="6111" max="6111" width="22.33203125" style="46" customWidth="1"/>
    <col min="6112" max="6112" width="25.33203125" style="46" customWidth="1"/>
    <col min="6113" max="6113" width="20" style="46" customWidth="1"/>
    <col min="6114" max="6114" width="26.6640625" style="46" customWidth="1"/>
    <col min="6115" max="6362" width="11.44140625" style="46"/>
    <col min="6363" max="6363" width="31.5546875" style="46" bestFit="1" customWidth="1"/>
    <col min="6364" max="6364" width="39" style="46" customWidth="1"/>
    <col min="6365" max="6365" width="14.44140625" style="46" customWidth="1"/>
    <col min="6366" max="6366" width="10.88671875" style="46" bestFit="1" customWidth="1"/>
    <col min="6367" max="6367" width="22.33203125" style="46" customWidth="1"/>
    <col min="6368" max="6368" width="25.33203125" style="46" customWidth="1"/>
    <col min="6369" max="6369" width="20" style="46" customWidth="1"/>
    <col min="6370" max="6370" width="26.6640625" style="46" customWidth="1"/>
    <col min="6371" max="6618" width="11.44140625" style="46"/>
    <col min="6619" max="6619" width="31.5546875" style="46" bestFit="1" customWidth="1"/>
    <col min="6620" max="6620" width="39" style="46" customWidth="1"/>
    <col min="6621" max="6621" width="14.44140625" style="46" customWidth="1"/>
    <col min="6622" max="6622" width="10.88671875" style="46" bestFit="1" customWidth="1"/>
    <col min="6623" max="6623" width="22.33203125" style="46" customWidth="1"/>
    <col min="6624" max="6624" width="25.33203125" style="46" customWidth="1"/>
    <col min="6625" max="6625" width="20" style="46" customWidth="1"/>
    <col min="6626" max="6626" width="26.6640625" style="46" customWidth="1"/>
    <col min="6627" max="6874" width="11.44140625" style="46"/>
    <col min="6875" max="6875" width="31.5546875" style="46" bestFit="1" customWidth="1"/>
    <col min="6876" max="6876" width="39" style="46" customWidth="1"/>
    <col min="6877" max="6877" width="14.44140625" style="46" customWidth="1"/>
    <col min="6878" max="6878" width="10.88671875" style="46" bestFit="1" customWidth="1"/>
    <col min="6879" max="6879" width="22.33203125" style="46" customWidth="1"/>
    <col min="6880" max="6880" width="25.33203125" style="46" customWidth="1"/>
    <col min="6881" max="6881" width="20" style="46" customWidth="1"/>
    <col min="6882" max="6882" width="26.6640625" style="46" customWidth="1"/>
    <col min="6883" max="7130" width="11.44140625" style="46"/>
    <col min="7131" max="7131" width="31.5546875" style="46" bestFit="1" customWidth="1"/>
    <col min="7132" max="7132" width="39" style="46" customWidth="1"/>
    <col min="7133" max="7133" width="14.44140625" style="46" customWidth="1"/>
    <col min="7134" max="7134" width="10.88671875" style="46" bestFit="1" customWidth="1"/>
    <col min="7135" max="7135" width="22.33203125" style="46" customWidth="1"/>
    <col min="7136" max="7136" width="25.33203125" style="46" customWidth="1"/>
    <col min="7137" max="7137" width="20" style="46" customWidth="1"/>
    <col min="7138" max="7138" width="26.6640625" style="46" customWidth="1"/>
    <col min="7139" max="7386" width="11.44140625" style="46"/>
    <col min="7387" max="7387" width="31.5546875" style="46" bestFit="1" customWidth="1"/>
    <col min="7388" max="7388" width="39" style="46" customWidth="1"/>
    <col min="7389" max="7389" width="14.44140625" style="46" customWidth="1"/>
    <col min="7390" max="7390" width="10.88671875" style="46" bestFit="1" customWidth="1"/>
    <col min="7391" max="7391" width="22.33203125" style="46" customWidth="1"/>
    <col min="7392" max="7392" width="25.33203125" style="46" customWidth="1"/>
    <col min="7393" max="7393" width="20" style="46" customWidth="1"/>
    <col min="7394" max="7394" width="26.6640625" style="46" customWidth="1"/>
    <col min="7395" max="7642" width="11.44140625" style="46"/>
    <col min="7643" max="7643" width="31.5546875" style="46" bestFit="1" customWidth="1"/>
    <col min="7644" max="7644" width="39" style="46" customWidth="1"/>
    <col min="7645" max="7645" width="14.44140625" style="46" customWidth="1"/>
    <col min="7646" max="7646" width="10.88671875" style="46" bestFit="1" customWidth="1"/>
    <col min="7647" max="7647" width="22.33203125" style="46" customWidth="1"/>
    <col min="7648" max="7648" width="25.33203125" style="46" customWidth="1"/>
    <col min="7649" max="7649" width="20" style="46" customWidth="1"/>
    <col min="7650" max="7650" width="26.6640625" style="46" customWidth="1"/>
    <col min="7651" max="7898" width="11.44140625" style="46"/>
    <col min="7899" max="7899" width="31.5546875" style="46" bestFit="1" customWidth="1"/>
    <col min="7900" max="7900" width="39" style="46" customWidth="1"/>
    <col min="7901" max="7901" width="14.44140625" style="46" customWidth="1"/>
    <col min="7902" max="7902" width="10.88671875" style="46" bestFit="1" customWidth="1"/>
    <col min="7903" max="7903" width="22.33203125" style="46" customWidth="1"/>
    <col min="7904" max="7904" width="25.33203125" style="46" customWidth="1"/>
    <col min="7905" max="7905" width="20" style="46" customWidth="1"/>
    <col min="7906" max="7906" width="26.6640625" style="46" customWidth="1"/>
    <col min="7907" max="8154" width="11.44140625" style="46"/>
    <col min="8155" max="8155" width="31.5546875" style="46" bestFit="1" customWidth="1"/>
    <col min="8156" max="8156" width="39" style="46" customWidth="1"/>
    <col min="8157" max="8157" width="14.44140625" style="46" customWidth="1"/>
    <col min="8158" max="8158" width="10.88671875" style="46" bestFit="1" customWidth="1"/>
    <col min="8159" max="8159" width="22.33203125" style="46" customWidth="1"/>
    <col min="8160" max="8160" width="25.33203125" style="46" customWidth="1"/>
    <col min="8161" max="8161" width="20" style="46" customWidth="1"/>
    <col min="8162" max="8162" width="26.6640625" style="46" customWidth="1"/>
    <col min="8163" max="8410" width="11.44140625" style="46"/>
    <col min="8411" max="8411" width="31.5546875" style="46" bestFit="1" customWidth="1"/>
    <col min="8412" max="8412" width="39" style="46" customWidth="1"/>
    <col min="8413" max="8413" width="14.44140625" style="46" customWidth="1"/>
    <col min="8414" max="8414" width="10.88671875" style="46" bestFit="1" customWidth="1"/>
    <col min="8415" max="8415" width="22.33203125" style="46" customWidth="1"/>
    <col min="8416" max="8416" width="25.33203125" style="46" customWidth="1"/>
    <col min="8417" max="8417" width="20" style="46" customWidth="1"/>
    <col min="8418" max="8418" width="26.6640625" style="46" customWidth="1"/>
    <col min="8419" max="8666" width="11.44140625" style="46"/>
    <col min="8667" max="8667" width="31.5546875" style="46" bestFit="1" customWidth="1"/>
    <col min="8668" max="8668" width="39" style="46" customWidth="1"/>
    <col min="8669" max="8669" width="14.44140625" style="46" customWidth="1"/>
    <col min="8670" max="8670" width="10.88671875" style="46" bestFit="1" customWidth="1"/>
    <col min="8671" max="8671" width="22.33203125" style="46" customWidth="1"/>
    <col min="8672" max="8672" width="25.33203125" style="46" customWidth="1"/>
    <col min="8673" max="8673" width="20" style="46" customWidth="1"/>
    <col min="8674" max="8674" width="26.6640625" style="46" customWidth="1"/>
    <col min="8675" max="8922" width="11.44140625" style="46"/>
    <col min="8923" max="8923" width="31.5546875" style="46" bestFit="1" customWidth="1"/>
    <col min="8924" max="8924" width="39" style="46" customWidth="1"/>
    <col min="8925" max="8925" width="14.44140625" style="46" customWidth="1"/>
    <col min="8926" max="8926" width="10.88671875" style="46" bestFit="1" customWidth="1"/>
    <col min="8927" max="8927" width="22.33203125" style="46" customWidth="1"/>
    <col min="8928" max="8928" width="25.33203125" style="46" customWidth="1"/>
    <col min="8929" max="8929" width="20" style="46" customWidth="1"/>
    <col min="8930" max="8930" width="26.6640625" style="46" customWidth="1"/>
    <col min="8931" max="9178" width="11.44140625" style="46"/>
    <col min="9179" max="9179" width="31.5546875" style="46" bestFit="1" customWidth="1"/>
    <col min="9180" max="9180" width="39" style="46" customWidth="1"/>
    <col min="9181" max="9181" width="14.44140625" style="46" customWidth="1"/>
    <col min="9182" max="9182" width="10.88671875" style="46" bestFit="1" customWidth="1"/>
    <col min="9183" max="9183" width="22.33203125" style="46" customWidth="1"/>
    <col min="9184" max="9184" width="25.33203125" style="46" customWidth="1"/>
    <col min="9185" max="9185" width="20" style="46" customWidth="1"/>
    <col min="9186" max="9186" width="26.6640625" style="46" customWidth="1"/>
    <col min="9187" max="9434" width="11.44140625" style="46"/>
    <col min="9435" max="9435" width="31.5546875" style="46" bestFit="1" customWidth="1"/>
    <col min="9436" max="9436" width="39" style="46" customWidth="1"/>
    <col min="9437" max="9437" width="14.44140625" style="46" customWidth="1"/>
    <col min="9438" max="9438" width="10.88671875" style="46" bestFit="1" customWidth="1"/>
    <col min="9439" max="9439" width="22.33203125" style="46" customWidth="1"/>
    <col min="9440" max="9440" width="25.33203125" style="46" customWidth="1"/>
    <col min="9441" max="9441" width="20" style="46" customWidth="1"/>
    <col min="9442" max="9442" width="26.6640625" style="46" customWidth="1"/>
    <col min="9443" max="9690" width="11.44140625" style="46"/>
    <col min="9691" max="9691" width="31.5546875" style="46" bestFit="1" customWidth="1"/>
    <col min="9692" max="9692" width="39" style="46" customWidth="1"/>
    <col min="9693" max="9693" width="14.44140625" style="46" customWidth="1"/>
    <col min="9694" max="9694" width="10.88671875" style="46" bestFit="1" customWidth="1"/>
    <col min="9695" max="9695" width="22.33203125" style="46" customWidth="1"/>
    <col min="9696" max="9696" width="25.33203125" style="46" customWidth="1"/>
    <col min="9697" max="9697" width="20" style="46" customWidth="1"/>
    <col min="9698" max="9698" width="26.6640625" style="46" customWidth="1"/>
    <col min="9699" max="9946" width="11.44140625" style="46"/>
    <col min="9947" max="9947" width="31.5546875" style="46" bestFit="1" customWidth="1"/>
    <col min="9948" max="9948" width="39" style="46" customWidth="1"/>
    <col min="9949" max="9949" width="14.44140625" style="46" customWidth="1"/>
    <col min="9950" max="9950" width="10.88671875" style="46" bestFit="1" customWidth="1"/>
    <col min="9951" max="9951" width="22.33203125" style="46" customWidth="1"/>
    <col min="9952" max="9952" width="25.33203125" style="46" customWidth="1"/>
    <col min="9953" max="9953" width="20" style="46" customWidth="1"/>
    <col min="9954" max="9954" width="26.6640625" style="46" customWidth="1"/>
    <col min="9955" max="10202" width="11.44140625" style="46"/>
    <col min="10203" max="10203" width="31.5546875" style="46" bestFit="1" customWidth="1"/>
    <col min="10204" max="10204" width="39" style="46" customWidth="1"/>
    <col min="10205" max="10205" width="14.44140625" style="46" customWidth="1"/>
    <col min="10206" max="10206" width="10.88671875" style="46" bestFit="1" customWidth="1"/>
    <col min="10207" max="10207" width="22.33203125" style="46" customWidth="1"/>
    <col min="10208" max="10208" width="25.33203125" style="46" customWidth="1"/>
    <col min="10209" max="10209" width="20" style="46" customWidth="1"/>
    <col min="10210" max="10210" width="26.6640625" style="46" customWidth="1"/>
    <col min="10211" max="10458" width="11.44140625" style="46"/>
    <col min="10459" max="10459" width="31.5546875" style="46" bestFit="1" customWidth="1"/>
    <col min="10460" max="10460" width="39" style="46" customWidth="1"/>
    <col min="10461" max="10461" width="14.44140625" style="46" customWidth="1"/>
    <col min="10462" max="10462" width="10.88671875" style="46" bestFit="1" customWidth="1"/>
    <col min="10463" max="10463" width="22.33203125" style="46" customWidth="1"/>
    <col min="10464" max="10464" width="25.33203125" style="46" customWidth="1"/>
    <col min="10465" max="10465" width="20" style="46" customWidth="1"/>
    <col min="10466" max="10466" width="26.6640625" style="46" customWidth="1"/>
    <col min="10467" max="10714" width="11.44140625" style="46"/>
    <col min="10715" max="10715" width="31.5546875" style="46" bestFit="1" customWidth="1"/>
    <col min="10716" max="10716" width="39" style="46" customWidth="1"/>
    <col min="10717" max="10717" width="14.44140625" style="46" customWidth="1"/>
    <col min="10718" max="10718" width="10.88671875" style="46" bestFit="1" customWidth="1"/>
    <col min="10719" max="10719" width="22.33203125" style="46" customWidth="1"/>
    <col min="10720" max="10720" width="25.33203125" style="46" customWidth="1"/>
    <col min="10721" max="10721" width="20" style="46" customWidth="1"/>
    <col min="10722" max="10722" width="26.6640625" style="46" customWidth="1"/>
    <col min="10723" max="10970" width="11.44140625" style="46"/>
    <col min="10971" max="10971" width="31.5546875" style="46" bestFit="1" customWidth="1"/>
    <col min="10972" max="10972" width="39" style="46" customWidth="1"/>
    <col min="10973" max="10973" width="14.44140625" style="46" customWidth="1"/>
    <col min="10974" max="10974" width="10.88671875" style="46" bestFit="1" customWidth="1"/>
    <col min="10975" max="10975" width="22.33203125" style="46" customWidth="1"/>
    <col min="10976" max="10976" width="25.33203125" style="46" customWidth="1"/>
    <col min="10977" max="10977" width="20" style="46" customWidth="1"/>
    <col min="10978" max="10978" width="26.6640625" style="46" customWidth="1"/>
    <col min="10979" max="11226" width="11.44140625" style="46"/>
    <col min="11227" max="11227" width="31.5546875" style="46" bestFit="1" customWidth="1"/>
    <col min="11228" max="11228" width="39" style="46" customWidth="1"/>
    <col min="11229" max="11229" width="14.44140625" style="46" customWidth="1"/>
    <col min="11230" max="11230" width="10.88671875" style="46" bestFit="1" customWidth="1"/>
    <col min="11231" max="11231" width="22.33203125" style="46" customWidth="1"/>
    <col min="11232" max="11232" width="25.33203125" style="46" customWidth="1"/>
    <col min="11233" max="11233" width="20" style="46" customWidth="1"/>
    <col min="11234" max="11234" width="26.6640625" style="46" customWidth="1"/>
    <col min="11235" max="11482" width="11.44140625" style="46"/>
    <col min="11483" max="11483" width="31.5546875" style="46" bestFit="1" customWidth="1"/>
    <col min="11484" max="11484" width="39" style="46" customWidth="1"/>
    <col min="11485" max="11485" width="14.44140625" style="46" customWidth="1"/>
    <col min="11486" max="11486" width="10.88671875" style="46" bestFit="1" customWidth="1"/>
    <col min="11487" max="11487" width="22.33203125" style="46" customWidth="1"/>
    <col min="11488" max="11488" width="25.33203125" style="46" customWidth="1"/>
    <col min="11489" max="11489" width="20" style="46" customWidth="1"/>
    <col min="11490" max="11490" width="26.6640625" style="46" customWidth="1"/>
    <col min="11491" max="11738" width="11.44140625" style="46"/>
    <col min="11739" max="11739" width="31.5546875" style="46" bestFit="1" customWidth="1"/>
    <col min="11740" max="11740" width="39" style="46" customWidth="1"/>
    <col min="11741" max="11741" width="14.44140625" style="46" customWidth="1"/>
    <col min="11742" max="11742" width="10.88671875" style="46" bestFit="1" customWidth="1"/>
    <col min="11743" max="11743" width="22.33203125" style="46" customWidth="1"/>
    <col min="11744" max="11744" width="25.33203125" style="46" customWidth="1"/>
    <col min="11745" max="11745" width="20" style="46" customWidth="1"/>
    <col min="11746" max="11746" width="26.6640625" style="46" customWidth="1"/>
    <col min="11747" max="11994" width="11.44140625" style="46"/>
    <col min="11995" max="11995" width="31.5546875" style="46" bestFit="1" customWidth="1"/>
    <col min="11996" max="11996" width="39" style="46" customWidth="1"/>
    <col min="11997" max="11997" width="14.44140625" style="46" customWidth="1"/>
    <col min="11998" max="11998" width="10.88671875" style="46" bestFit="1" customWidth="1"/>
    <col min="11999" max="11999" width="22.33203125" style="46" customWidth="1"/>
    <col min="12000" max="12000" width="25.33203125" style="46" customWidth="1"/>
    <col min="12001" max="12001" width="20" style="46" customWidth="1"/>
    <col min="12002" max="12002" width="26.6640625" style="46" customWidth="1"/>
    <col min="12003" max="12250" width="11.44140625" style="46"/>
    <col min="12251" max="12251" width="31.5546875" style="46" bestFit="1" customWidth="1"/>
    <col min="12252" max="12252" width="39" style="46" customWidth="1"/>
    <col min="12253" max="12253" width="14.44140625" style="46" customWidth="1"/>
    <col min="12254" max="12254" width="10.88671875" style="46" bestFit="1" customWidth="1"/>
    <col min="12255" max="12255" width="22.33203125" style="46" customWidth="1"/>
    <col min="12256" max="12256" width="25.33203125" style="46" customWidth="1"/>
    <col min="12257" max="12257" width="20" style="46" customWidth="1"/>
    <col min="12258" max="12258" width="26.6640625" style="46" customWidth="1"/>
    <col min="12259" max="12506" width="11.44140625" style="46"/>
    <col min="12507" max="12507" width="31.5546875" style="46" bestFit="1" customWidth="1"/>
    <col min="12508" max="12508" width="39" style="46" customWidth="1"/>
    <col min="12509" max="12509" width="14.44140625" style="46" customWidth="1"/>
    <col min="12510" max="12510" width="10.88671875" style="46" bestFit="1" customWidth="1"/>
    <col min="12511" max="12511" width="22.33203125" style="46" customWidth="1"/>
    <col min="12512" max="12512" width="25.33203125" style="46" customWidth="1"/>
    <col min="12513" max="12513" width="20" style="46" customWidth="1"/>
    <col min="12514" max="12514" width="26.6640625" style="46" customWidth="1"/>
    <col min="12515" max="12762" width="11.44140625" style="46"/>
    <col min="12763" max="12763" width="31.5546875" style="46" bestFit="1" customWidth="1"/>
    <col min="12764" max="12764" width="39" style="46" customWidth="1"/>
    <col min="12765" max="12765" width="14.44140625" style="46" customWidth="1"/>
    <col min="12766" max="12766" width="10.88671875" style="46" bestFit="1" customWidth="1"/>
    <col min="12767" max="12767" width="22.33203125" style="46" customWidth="1"/>
    <col min="12768" max="12768" width="25.33203125" style="46" customWidth="1"/>
    <col min="12769" max="12769" width="20" style="46" customWidth="1"/>
    <col min="12770" max="12770" width="26.6640625" style="46" customWidth="1"/>
    <col min="12771" max="13018" width="11.44140625" style="46"/>
    <col min="13019" max="13019" width="31.5546875" style="46" bestFit="1" customWidth="1"/>
    <col min="13020" max="13020" width="39" style="46" customWidth="1"/>
    <col min="13021" max="13021" width="14.44140625" style="46" customWidth="1"/>
    <col min="13022" max="13022" width="10.88671875" style="46" bestFit="1" customWidth="1"/>
    <col min="13023" max="13023" width="22.33203125" style="46" customWidth="1"/>
    <col min="13024" max="13024" width="25.33203125" style="46" customWidth="1"/>
    <col min="13025" max="13025" width="20" style="46" customWidth="1"/>
    <col min="13026" max="13026" width="26.6640625" style="46" customWidth="1"/>
    <col min="13027" max="13274" width="11.44140625" style="46"/>
    <col min="13275" max="13275" width="31.5546875" style="46" bestFit="1" customWidth="1"/>
    <col min="13276" max="13276" width="39" style="46" customWidth="1"/>
    <col min="13277" max="13277" width="14.44140625" style="46" customWidth="1"/>
    <col min="13278" max="13278" width="10.88671875" style="46" bestFit="1" customWidth="1"/>
    <col min="13279" max="13279" width="22.33203125" style="46" customWidth="1"/>
    <col min="13280" max="13280" width="25.33203125" style="46" customWidth="1"/>
    <col min="13281" max="13281" width="20" style="46" customWidth="1"/>
    <col min="13282" max="13282" width="26.6640625" style="46" customWidth="1"/>
    <col min="13283" max="13530" width="11.44140625" style="46"/>
    <col min="13531" max="13531" width="31.5546875" style="46" bestFit="1" customWidth="1"/>
    <col min="13532" max="13532" width="39" style="46" customWidth="1"/>
    <col min="13533" max="13533" width="14.44140625" style="46" customWidth="1"/>
    <col min="13534" max="13534" width="10.88671875" style="46" bestFit="1" customWidth="1"/>
    <col min="13535" max="13535" width="22.33203125" style="46" customWidth="1"/>
    <col min="13536" max="13536" width="25.33203125" style="46" customWidth="1"/>
    <col min="13537" max="13537" width="20" style="46" customWidth="1"/>
    <col min="13538" max="13538" width="26.6640625" style="46" customWidth="1"/>
    <col min="13539" max="13786" width="11.44140625" style="46"/>
    <col min="13787" max="13787" width="31.5546875" style="46" bestFit="1" customWidth="1"/>
    <col min="13788" max="13788" width="39" style="46" customWidth="1"/>
    <col min="13789" max="13789" width="14.44140625" style="46" customWidth="1"/>
    <col min="13790" max="13790" width="10.88671875" style="46" bestFit="1" customWidth="1"/>
    <col min="13791" max="13791" width="22.33203125" style="46" customWidth="1"/>
    <col min="13792" max="13792" width="25.33203125" style="46" customWidth="1"/>
    <col min="13793" max="13793" width="20" style="46" customWidth="1"/>
    <col min="13794" max="13794" width="26.6640625" style="46" customWidth="1"/>
    <col min="13795" max="14042" width="11.44140625" style="46"/>
    <col min="14043" max="14043" width="31.5546875" style="46" bestFit="1" customWidth="1"/>
    <col min="14044" max="14044" width="39" style="46" customWidth="1"/>
    <col min="14045" max="14045" width="14.44140625" style="46" customWidth="1"/>
    <col min="14046" max="14046" width="10.88671875" style="46" bestFit="1" customWidth="1"/>
    <col min="14047" max="14047" width="22.33203125" style="46" customWidth="1"/>
    <col min="14048" max="14048" width="25.33203125" style="46" customWidth="1"/>
    <col min="14049" max="14049" width="20" style="46" customWidth="1"/>
    <col min="14050" max="14050" width="26.6640625" style="46" customWidth="1"/>
    <col min="14051" max="14298" width="11.44140625" style="46"/>
    <col min="14299" max="14299" width="31.5546875" style="46" bestFit="1" customWidth="1"/>
    <col min="14300" max="14300" width="39" style="46" customWidth="1"/>
    <col min="14301" max="14301" width="14.44140625" style="46" customWidth="1"/>
    <col min="14302" max="14302" width="10.88671875" style="46" bestFit="1" customWidth="1"/>
    <col min="14303" max="14303" width="22.33203125" style="46" customWidth="1"/>
    <col min="14304" max="14304" width="25.33203125" style="46" customWidth="1"/>
    <col min="14305" max="14305" width="20" style="46" customWidth="1"/>
    <col min="14306" max="14306" width="26.6640625" style="46" customWidth="1"/>
    <col min="14307" max="14554" width="11.44140625" style="46"/>
    <col min="14555" max="14555" width="31.5546875" style="46" bestFit="1" customWidth="1"/>
    <col min="14556" max="14556" width="39" style="46" customWidth="1"/>
    <col min="14557" max="14557" width="14.44140625" style="46" customWidth="1"/>
    <col min="14558" max="14558" width="10.88671875" style="46" bestFit="1" customWidth="1"/>
    <col min="14559" max="14559" width="22.33203125" style="46" customWidth="1"/>
    <col min="14560" max="14560" width="25.33203125" style="46" customWidth="1"/>
    <col min="14561" max="14561" width="20" style="46" customWidth="1"/>
    <col min="14562" max="14562" width="26.6640625" style="46" customWidth="1"/>
    <col min="14563" max="14810" width="11.44140625" style="46"/>
    <col min="14811" max="14811" width="31.5546875" style="46" bestFit="1" customWidth="1"/>
    <col min="14812" max="14812" width="39" style="46" customWidth="1"/>
    <col min="14813" max="14813" width="14.44140625" style="46" customWidth="1"/>
    <col min="14814" max="14814" width="10.88671875" style="46" bestFit="1" customWidth="1"/>
    <col min="14815" max="14815" width="22.33203125" style="46" customWidth="1"/>
    <col min="14816" max="14816" width="25.33203125" style="46" customWidth="1"/>
    <col min="14817" max="14817" width="20" style="46" customWidth="1"/>
    <col min="14818" max="14818" width="26.6640625" style="46" customWidth="1"/>
    <col min="14819" max="15066" width="11.44140625" style="46"/>
    <col min="15067" max="15067" width="31.5546875" style="46" bestFit="1" customWidth="1"/>
    <col min="15068" max="15068" width="39" style="46" customWidth="1"/>
    <col min="15069" max="15069" width="14.44140625" style="46" customWidth="1"/>
    <col min="15070" max="15070" width="10.88671875" style="46" bestFit="1" customWidth="1"/>
    <col min="15071" max="15071" width="22.33203125" style="46" customWidth="1"/>
    <col min="15072" max="15072" width="25.33203125" style="46" customWidth="1"/>
    <col min="15073" max="15073" width="20" style="46" customWidth="1"/>
    <col min="15074" max="15074" width="26.6640625" style="46" customWidth="1"/>
    <col min="15075" max="15322" width="11.44140625" style="46"/>
    <col min="15323" max="15323" width="31.5546875" style="46" bestFit="1" customWidth="1"/>
    <col min="15324" max="15324" width="39" style="46" customWidth="1"/>
    <col min="15325" max="15325" width="14.44140625" style="46" customWidth="1"/>
    <col min="15326" max="15326" width="10.88671875" style="46" bestFit="1" customWidth="1"/>
    <col min="15327" max="15327" width="22.33203125" style="46" customWidth="1"/>
    <col min="15328" max="15328" width="25.33203125" style="46" customWidth="1"/>
    <col min="15329" max="15329" width="20" style="46" customWidth="1"/>
    <col min="15330" max="15330" width="26.6640625" style="46" customWidth="1"/>
    <col min="15331" max="15578" width="11.44140625" style="46"/>
    <col min="15579" max="15579" width="31.5546875" style="46" bestFit="1" customWidth="1"/>
    <col min="15580" max="15580" width="39" style="46" customWidth="1"/>
    <col min="15581" max="15581" width="14.44140625" style="46" customWidth="1"/>
    <col min="15582" max="15582" width="10.88671875" style="46" bestFit="1" customWidth="1"/>
    <col min="15583" max="15583" width="22.33203125" style="46" customWidth="1"/>
    <col min="15584" max="15584" width="25.33203125" style="46" customWidth="1"/>
    <col min="15585" max="15585" width="20" style="46" customWidth="1"/>
    <col min="15586" max="15586" width="26.6640625" style="46" customWidth="1"/>
    <col min="15587" max="15834" width="11.44140625" style="46"/>
    <col min="15835" max="15835" width="31.5546875" style="46" bestFit="1" customWidth="1"/>
    <col min="15836" max="15836" width="39" style="46" customWidth="1"/>
    <col min="15837" max="15837" width="14.44140625" style="46" customWidth="1"/>
    <col min="15838" max="15838" width="10.88671875" style="46" bestFit="1" customWidth="1"/>
    <col min="15839" max="15839" width="22.33203125" style="46" customWidth="1"/>
    <col min="15840" max="15840" width="25.33203125" style="46" customWidth="1"/>
    <col min="15841" max="15841" width="20" style="46" customWidth="1"/>
    <col min="15842" max="15842" width="26.6640625" style="46" customWidth="1"/>
    <col min="15843" max="16090" width="11.44140625" style="46"/>
    <col min="16091" max="16091" width="31.5546875" style="46" bestFit="1" customWidth="1"/>
    <col min="16092" max="16092" width="39" style="46" customWidth="1"/>
    <col min="16093" max="16093" width="14.44140625" style="46" customWidth="1"/>
    <col min="16094" max="16094" width="10.88671875" style="46" bestFit="1" customWidth="1"/>
    <col min="16095" max="16095" width="22.33203125" style="46" customWidth="1"/>
    <col min="16096" max="16096" width="25.33203125" style="46" customWidth="1"/>
    <col min="16097" max="16097" width="20" style="46" customWidth="1"/>
    <col min="16098" max="16098" width="26.6640625" style="46" customWidth="1"/>
    <col min="16099" max="16384" width="11.44140625" style="46"/>
  </cols>
  <sheetData>
    <row r="1" spans="1:7" ht="112.5" customHeight="1" thickBot="1" x14ac:dyDescent="0.35">
      <c r="A1" s="262" t="s">
        <v>0</v>
      </c>
      <c r="B1" s="265" t="s">
        <v>1</v>
      </c>
      <c r="C1" s="170" t="s">
        <v>34</v>
      </c>
      <c r="D1" s="268" t="s">
        <v>32</v>
      </c>
      <c r="E1" s="284" t="s">
        <v>117</v>
      </c>
      <c r="F1" s="285"/>
      <c r="G1" s="286"/>
    </row>
    <row r="2" spans="1:7" ht="15.75" customHeight="1" thickTop="1" x14ac:dyDescent="0.3">
      <c r="A2" s="263"/>
      <c r="B2" s="266"/>
      <c r="C2" s="173"/>
      <c r="D2" s="269"/>
      <c r="E2" s="276" t="s">
        <v>2</v>
      </c>
      <c r="F2" s="277"/>
      <c r="G2" s="271" t="s">
        <v>3</v>
      </c>
    </row>
    <row r="3" spans="1:7" ht="15" customHeight="1" x14ac:dyDescent="0.3">
      <c r="A3" s="263"/>
      <c r="B3" s="266"/>
      <c r="C3" s="173"/>
      <c r="D3" s="269"/>
      <c r="E3" s="278"/>
      <c r="F3" s="279"/>
      <c r="G3" s="272"/>
    </row>
    <row r="4" spans="1:7" ht="15" customHeight="1" x14ac:dyDescent="0.3">
      <c r="A4" s="263"/>
      <c r="B4" s="266"/>
      <c r="C4" s="173"/>
      <c r="D4" s="269"/>
      <c r="E4" s="278"/>
      <c r="F4" s="279"/>
      <c r="G4" s="272"/>
    </row>
    <row r="5" spans="1:7" ht="15" customHeight="1" x14ac:dyDescent="0.3">
      <c r="A5" s="263"/>
      <c r="B5" s="266"/>
      <c r="C5" s="173"/>
      <c r="D5" s="269"/>
      <c r="E5" s="278"/>
      <c r="F5" s="279"/>
      <c r="G5" s="272"/>
    </row>
    <row r="6" spans="1:7" ht="15" customHeight="1" x14ac:dyDescent="0.3">
      <c r="A6" s="263"/>
      <c r="B6" s="266"/>
      <c r="C6" s="173"/>
      <c r="D6" s="269"/>
      <c r="E6" s="278"/>
      <c r="F6" s="279"/>
      <c r="G6" s="272"/>
    </row>
    <row r="7" spans="1:7" ht="15" customHeight="1" x14ac:dyDescent="0.3">
      <c r="A7" s="263"/>
      <c r="B7" s="266"/>
      <c r="C7" s="173"/>
      <c r="D7" s="269"/>
      <c r="E7" s="278"/>
      <c r="F7" s="279"/>
      <c r="G7" s="272"/>
    </row>
    <row r="8" spans="1:7" ht="15" customHeight="1" x14ac:dyDescent="0.3">
      <c r="A8" s="263"/>
      <c r="B8" s="266"/>
      <c r="C8" s="173"/>
      <c r="D8" s="269"/>
      <c r="E8" s="278"/>
      <c r="F8" s="279"/>
      <c r="G8" s="272"/>
    </row>
    <row r="9" spans="1:7" ht="15.75" customHeight="1" thickBot="1" x14ac:dyDescent="0.35">
      <c r="A9" s="263"/>
      <c r="B9" s="266"/>
      <c r="C9" s="173"/>
      <c r="D9" s="269"/>
      <c r="E9" s="280"/>
      <c r="F9" s="281"/>
      <c r="G9" s="273"/>
    </row>
    <row r="10" spans="1:7" ht="36.75" customHeight="1" thickTop="1" thickBot="1" x14ac:dyDescent="0.35">
      <c r="A10" s="264"/>
      <c r="B10" s="267"/>
      <c r="C10" s="173"/>
      <c r="D10" s="270"/>
      <c r="E10" s="282" t="s">
        <v>118</v>
      </c>
      <c r="F10" s="283"/>
      <c r="G10" s="314" t="s">
        <v>119</v>
      </c>
    </row>
    <row r="11" spans="1:7" ht="15" thickBot="1" x14ac:dyDescent="0.35">
      <c r="A11" s="93"/>
      <c r="B11" s="94"/>
      <c r="C11" s="172"/>
      <c r="D11" s="94" t="s">
        <v>33</v>
      </c>
      <c r="E11" s="95" t="s">
        <v>17</v>
      </c>
      <c r="F11" s="95" t="s">
        <v>18</v>
      </c>
      <c r="G11" s="315"/>
    </row>
    <row r="12" spans="1:7" ht="15" thickBot="1" x14ac:dyDescent="0.35">
      <c r="A12" s="23" t="s">
        <v>28</v>
      </c>
      <c r="B12" s="29" t="s">
        <v>147</v>
      </c>
      <c r="C12" s="151">
        <f>D12/Metas!Q6</f>
        <v>0.39411045128842165</v>
      </c>
      <c r="D12" s="144">
        <f>F12/G12</f>
        <v>0.23650568181818182</v>
      </c>
      <c r="E12" s="91">
        <v>399</v>
      </c>
      <c r="F12" s="136">
        <v>333</v>
      </c>
      <c r="G12" s="92">
        <v>1408</v>
      </c>
    </row>
    <row r="13" spans="1:7" ht="15" thickBot="1" x14ac:dyDescent="0.35">
      <c r="A13" s="23" t="s">
        <v>29</v>
      </c>
      <c r="B13" s="29" t="s">
        <v>148</v>
      </c>
      <c r="C13" s="151">
        <f>D13/Metas!Q7</f>
        <v>0.77890309392939772</v>
      </c>
      <c r="D13" s="144">
        <f t="shared" ref="D13:D16" si="0">F13/G13</f>
        <v>0.46835443037974683</v>
      </c>
      <c r="E13" s="89">
        <f>IFERROR(VLOOKUP($B13,[1]NUM18!$G$3:$J$161,2,FALSE),0)</f>
        <v>319</v>
      </c>
      <c r="F13" s="137">
        <f>IFERROR(VLOOKUP($B13,[1]NUM18!$G$3:$J$161,3,FALSE),0)</f>
        <v>296</v>
      </c>
      <c r="G13" s="90">
        <v>632</v>
      </c>
    </row>
    <row r="14" spans="1:7" ht="15" thickBot="1" x14ac:dyDescent="0.35">
      <c r="A14" s="23" t="s">
        <v>150</v>
      </c>
      <c r="B14" s="29" t="s">
        <v>149</v>
      </c>
      <c r="C14" s="151">
        <f>D14/Metas!Q8</f>
        <v>0.63265985488736109</v>
      </c>
      <c r="D14" s="144">
        <f t="shared" si="0"/>
        <v>0.38010204081632654</v>
      </c>
      <c r="E14" s="89">
        <f>IFERROR(VLOOKUP($B14,[1]NUM18!$G$3:$J$161,2,FALSE),0)</f>
        <v>214</v>
      </c>
      <c r="F14" s="137">
        <f>IFERROR(VLOOKUP($B14,[1]NUM18!$G$3:$J$161,3,FALSE),0)</f>
        <v>298</v>
      </c>
      <c r="G14" s="90">
        <v>784</v>
      </c>
    </row>
    <row r="15" spans="1:7" ht="15" thickBot="1" x14ac:dyDescent="0.35">
      <c r="A15" s="23" t="s">
        <v>26</v>
      </c>
      <c r="B15" s="29" t="s">
        <v>151</v>
      </c>
      <c r="C15" s="151">
        <f>D15/Metas!Q9</f>
        <v>0.51485320633785536</v>
      </c>
      <c r="D15" s="144">
        <f t="shared" si="0"/>
        <v>0.30911786508524836</v>
      </c>
      <c r="E15" s="89">
        <f>IFERROR(VLOOKUP($B15,[1]NUM18!$G$3:$J$161,2,FALSE),0)</f>
        <v>572</v>
      </c>
      <c r="F15" s="137">
        <f>IFERROR(VLOOKUP($B15,[1]NUM18!$G$3:$J$161,3,FALSE),0)</f>
        <v>417</v>
      </c>
      <c r="G15" s="90">
        <v>1349</v>
      </c>
    </row>
    <row r="16" spans="1:7" ht="15" thickBot="1" x14ac:dyDescent="0.35">
      <c r="A16" s="23" t="s">
        <v>27</v>
      </c>
      <c r="B16" s="29" t="s">
        <v>152</v>
      </c>
      <c r="C16" s="151">
        <f>D16/Metas!Q10</f>
        <v>0.92959770114942541</v>
      </c>
      <c r="D16" s="144">
        <f t="shared" si="0"/>
        <v>0.5577586206896552</v>
      </c>
      <c r="E16" s="89">
        <f>IFERROR(VLOOKUP($B16,[1]NUM18!$G$3:$J$161,2,FALSE),0)</f>
        <v>714</v>
      </c>
      <c r="F16" s="137">
        <f>IFERROR(VLOOKUP($B16,[1]NUM18!$G$3:$J$161,3,FALSE),0)</f>
        <v>647</v>
      </c>
      <c r="G16" s="90">
        <v>1160</v>
      </c>
    </row>
  </sheetData>
  <mergeCells count="9">
    <mergeCell ref="A1:A10"/>
    <mergeCell ref="B1:B10"/>
    <mergeCell ref="C1:C11"/>
    <mergeCell ref="D1:D10"/>
    <mergeCell ref="E1:G1"/>
    <mergeCell ref="E2:F9"/>
    <mergeCell ref="G2:G9"/>
    <mergeCell ref="E10:F10"/>
    <mergeCell ref="G10:G1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10"/>
  <sheetViews>
    <sheetView zoomScale="70" zoomScaleNormal="70" workbookViewId="0"/>
  </sheetViews>
  <sheetFormatPr baseColWidth="10" defaultRowHeight="14.4" x14ac:dyDescent="0.3"/>
  <cols>
    <col min="1" max="1" width="25.88671875" bestFit="1" customWidth="1"/>
    <col min="2" max="2" width="11.6640625" bestFit="1" customWidth="1"/>
    <col min="3" max="3" width="15.109375" bestFit="1" customWidth="1"/>
    <col min="4" max="4" width="15.33203125" bestFit="1" customWidth="1"/>
    <col min="5" max="5" width="13.88671875" bestFit="1" customWidth="1"/>
    <col min="6" max="6" width="17.6640625" bestFit="1" customWidth="1"/>
    <col min="7" max="7" width="16.33203125" bestFit="1" customWidth="1"/>
    <col min="8" max="8" width="14.44140625" bestFit="1" customWidth="1"/>
    <col min="9" max="9" width="15.33203125" bestFit="1" customWidth="1"/>
    <col min="10" max="10" width="17.109375" bestFit="1" customWidth="1"/>
    <col min="11" max="11" width="16.6640625" bestFit="1" customWidth="1"/>
    <col min="12" max="12" width="16.33203125" bestFit="1" customWidth="1"/>
    <col min="13" max="13" width="17.88671875" bestFit="1" customWidth="1"/>
    <col min="14" max="14" width="16.6640625" bestFit="1" customWidth="1"/>
    <col min="15" max="15" width="16" bestFit="1" customWidth="1"/>
    <col min="16" max="16" width="17.88671875" bestFit="1" customWidth="1"/>
    <col min="17" max="17" width="17.44140625" bestFit="1" customWidth="1"/>
    <col min="20" max="21" width="11.44140625" customWidth="1"/>
    <col min="22" max="22" width="11.44140625" hidden="1" customWidth="1"/>
    <col min="23" max="28" width="11.6640625" hidden="1" customWidth="1"/>
    <col min="29" max="29" width="15.88671875" hidden="1" customWidth="1"/>
    <col min="30" max="30" width="16.33203125" hidden="1" customWidth="1"/>
    <col min="31" max="37" width="11.44140625" hidden="1" customWidth="1"/>
  </cols>
  <sheetData>
    <row r="1" spans="1:36" s="4" customFormat="1" ht="16.2" x14ac:dyDescent="0.3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</row>
    <row r="2" spans="1:36" s="6" customFormat="1" ht="66" customHeight="1" x14ac:dyDescent="0.3">
      <c r="A2" s="5"/>
      <c r="B2" s="316" t="s">
        <v>35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W2" s="43" t="s">
        <v>78</v>
      </c>
      <c r="X2" s="43" t="s">
        <v>78</v>
      </c>
      <c r="Y2" s="43" t="s">
        <v>79</v>
      </c>
      <c r="Z2" s="43" t="s">
        <v>79</v>
      </c>
      <c r="AA2" s="322" t="s">
        <v>75</v>
      </c>
      <c r="AB2" s="322"/>
      <c r="AC2" s="319" t="s">
        <v>80</v>
      </c>
      <c r="AD2" s="319"/>
      <c r="AE2" s="319" t="s">
        <v>81</v>
      </c>
      <c r="AF2" s="319"/>
      <c r="AG2" s="319" t="s">
        <v>82</v>
      </c>
      <c r="AH2" s="319"/>
      <c r="AI2" s="319" t="s">
        <v>83</v>
      </c>
      <c r="AJ2" s="319"/>
    </row>
    <row r="3" spans="1:36" s="4" customFormat="1" x14ac:dyDescent="0.3">
      <c r="A3" s="7"/>
      <c r="B3" s="317"/>
      <c r="C3" s="8" t="s">
        <v>136</v>
      </c>
      <c r="D3" s="8" t="s">
        <v>137</v>
      </c>
      <c r="E3" s="8" t="s">
        <v>71</v>
      </c>
      <c r="F3" s="8" t="s">
        <v>138</v>
      </c>
      <c r="G3" s="8" t="s">
        <v>139</v>
      </c>
      <c r="H3" s="8" t="s">
        <v>42</v>
      </c>
      <c r="I3" s="8" t="s">
        <v>126</v>
      </c>
      <c r="J3" s="8" t="s">
        <v>43</v>
      </c>
      <c r="K3" s="8" t="s">
        <v>44</v>
      </c>
      <c r="L3" s="8" t="s">
        <v>46</v>
      </c>
      <c r="M3" s="8" t="s">
        <v>52</v>
      </c>
      <c r="N3" s="8" t="s">
        <v>127</v>
      </c>
      <c r="O3" s="8" t="s">
        <v>128</v>
      </c>
      <c r="P3" s="8" t="s">
        <v>53</v>
      </c>
      <c r="Q3" s="8" t="s">
        <v>54</v>
      </c>
      <c r="W3" s="8" t="s">
        <v>39</v>
      </c>
      <c r="X3" s="8" t="s">
        <v>46</v>
      </c>
      <c r="Y3" s="8" t="s">
        <v>39</v>
      </c>
      <c r="Z3" s="8" t="s">
        <v>46</v>
      </c>
      <c r="AA3" s="320" t="s">
        <v>75</v>
      </c>
      <c r="AB3" s="321"/>
      <c r="AC3" s="8" t="s">
        <v>39</v>
      </c>
      <c r="AD3" s="8" t="s">
        <v>46</v>
      </c>
      <c r="AE3" s="8" t="s">
        <v>39</v>
      </c>
      <c r="AF3" s="8" t="s">
        <v>46</v>
      </c>
      <c r="AG3" s="8" t="s">
        <v>39</v>
      </c>
      <c r="AH3" s="8" t="s">
        <v>46</v>
      </c>
      <c r="AI3" s="8" t="s">
        <v>39</v>
      </c>
      <c r="AJ3" s="8" t="s">
        <v>46</v>
      </c>
    </row>
    <row r="4" spans="1:36" s="10" customFormat="1" ht="165" customHeight="1" x14ac:dyDescent="0.35">
      <c r="A4" s="7" t="s">
        <v>0</v>
      </c>
      <c r="B4" s="317"/>
      <c r="C4" s="9" t="s">
        <v>55</v>
      </c>
      <c r="D4" s="9" t="s">
        <v>122</v>
      </c>
      <c r="E4" s="9" t="s">
        <v>49</v>
      </c>
      <c r="F4" s="9" t="s">
        <v>124</v>
      </c>
      <c r="G4" s="9" t="s">
        <v>47</v>
      </c>
      <c r="H4" s="9" t="s">
        <v>56</v>
      </c>
      <c r="I4" s="14" t="s">
        <v>57</v>
      </c>
      <c r="J4" s="14" t="s">
        <v>85</v>
      </c>
      <c r="K4" s="14" t="s">
        <v>50</v>
      </c>
      <c r="L4" s="14" t="s">
        <v>48</v>
      </c>
      <c r="M4" s="14" t="s">
        <v>58</v>
      </c>
      <c r="N4" s="14" t="s">
        <v>87</v>
      </c>
      <c r="O4" s="14" t="s">
        <v>88</v>
      </c>
      <c r="P4" s="14" t="s">
        <v>129</v>
      </c>
      <c r="Q4" s="14" t="s">
        <v>130</v>
      </c>
      <c r="W4" s="14" t="s">
        <v>72</v>
      </c>
      <c r="X4" s="14" t="s">
        <v>73</v>
      </c>
      <c r="Y4" s="14" t="s">
        <v>72</v>
      </c>
      <c r="Z4" s="14" t="s">
        <v>73</v>
      </c>
      <c r="AA4" s="14" t="s">
        <v>72</v>
      </c>
      <c r="AB4" s="14" t="s">
        <v>73</v>
      </c>
      <c r="AC4" s="14" t="s">
        <v>72</v>
      </c>
      <c r="AD4" s="14" t="s">
        <v>73</v>
      </c>
      <c r="AE4" s="14" t="s">
        <v>72</v>
      </c>
      <c r="AF4" s="14" t="s">
        <v>73</v>
      </c>
      <c r="AG4" s="14" t="s">
        <v>72</v>
      </c>
      <c r="AH4" s="14" t="s">
        <v>73</v>
      </c>
      <c r="AI4" s="14" t="s">
        <v>72</v>
      </c>
      <c r="AJ4" s="14" t="s">
        <v>73</v>
      </c>
    </row>
    <row r="5" spans="1:36" s="6" customFormat="1" ht="23.25" customHeight="1" x14ac:dyDescent="0.3">
      <c r="A5" s="11"/>
      <c r="B5" s="318"/>
      <c r="C5" s="30"/>
      <c r="D5" s="26"/>
      <c r="E5" s="27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T5" s="41"/>
      <c r="U5" s="41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s="4" customFormat="1" x14ac:dyDescent="0.3">
      <c r="A6" s="12" t="s">
        <v>142</v>
      </c>
      <c r="B6" s="13">
        <v>105104</v>
      </c>
      <c r="C6" s="33">
        <v>1.48</v>
      </c>
      <c r="D6" s="35">
        <v>0.90500000000000003</v>
      </c>
      <c r="E6" s="33">
        <v>0.22</v>
      </c>
      <c r="F6" s="32">
        <v>0.182</v>
      </c>
      <c r="G6" s="32">
        <v>0.55010000000000003</v>
      </c>
      <c r="H6" s="31">
        <v>0.97</v>
      </c>
      <c r="I6" s="31">
        <v>0.22459999999999999</v>
      </c>
      <c r="J6" s="31">
        <v>0.32479999999999998</v>
      </c>
      <c r="K6" s="31">
        <v>0.17019999999999999</v>
      </c>
      <c r="L6" s="31">
        <v>0.90400000000000003</v>
      </c>
      <c r="M6" s="31">
        <v>0.37609999999999999</v>
      </c>
      <c r="N6" s="34">
        <v>0.30020000000000002</v>
      </c>
      <c r="O6" s="34">
        <v>0.54010000000000002</v>
      </c>
      <c r="P6" s="31">
        <v>0.60050000000000003</v>
      </c>
      <c r="Q6" s="31">
        <v>0.60009999999999997</v>
      </c>
      <c r="W6" s="37">
        <v>0.1118</v>
      </c>
      <c r="X6" s="37">
        <v>0.1343</v>
      </c>
      <c r="Y6" s="38">
        <v>0.15002534211860111</v>
      </c>
      <c r="Z6" s="38">
        <v>0.22000746315069347</v>
      </c>
      <c r="AA6" s="39">
        <f>Y6-W6</f>
        <v>3.8225342118601111E-2</v>
      </c>
      <c r="AB6" s="39">
        <f>+Z6-X6</f>
        <v>8.5707463150693469E-2</v>
      </c>
      <c r="AC6" s="44">
        <f>+W6+(AA6*0.15)</f>
        <v>0.11753380131779016</v>
      </c>
      <c r="AD6" s="44">
        <f>+X6+(AB6*0.15)</f>
        <v>0.14715611947260401</v>
      </c>
      <c r="AE6" s="37">
        <f>+W6+(AA6/2)</f>
        <v>0.13091267105930054</v>
      </c>
      <c r="AF6" s="37">
        <f>+X6+(AB6/2)</f>
        <v>0.17715373157534675</v>
      </c>
      <c r="AG6" s="37">
        <f>+W6+(AA6*0.8)</f>
        <v>0.14238027369488088</v>
      </c>
      <c r="AH6" s="37">
        <f>+X6+(AB6*0.8)</f>
        <v>0.20286597052055477</v>
      </c>
      <c r="AI6" s="45">
        <f>+W6+AA6</f>
        <v>0.15002534211860111</v>
      </c>
      <c r="AJ6" s="45">
        <f>+X6+AB6</f>
        <v>0.22000746315069347</v>
      </c>
    </row>
    <row r="7" spans="1:36" s="4" customFormat="1" x14ac:dyDescent="0.3">
      <c r="A7" s="12" t="s">
        <v>143</v>
      </c>
      <c r="B7" s="13">
        <v>105105</v>
      </c>
      <c r="C7" s="33">
        <v>2.93</v>
      </c>
      <c r="D7" s="35">
        <v>0.90500000000000003</v>
      </c>
      <c r="E7" s="33">
        <v>0.41</v>
      </c>
      <c r="F7" s="32">
        <v>0.22</v>
      </c>
      <c r="G7" s="32">
        <v>0.6</v>
      </c>
      <c r="H7" s="31">
        <v>0.97</v>
      </c>
      <c r="I7" s="31">
        <v>0.45500000000000002</v>
      </c>
      <c r="J7" s="31">
        <v>0.15040000000000001</v>
      </c>
      <c r="K7" s="31">
        <v>0.26469999999999999</v>
      </c>
      <c r="L7" s="31">
        <v>0.9</v>
      </c>
      <c r="M7" s="31">
        <v>0.36480000000000001</v>
      </c>
      <c r="N7" s="34">
        <v>0.5212</v>
      </c>
      <c r="O7" s="34">
        <v>0.57520000000000004</v>
      </c>
      <c r="P7" s="31">
        <v>0.60199999999999998</v>
      </c>
      <c r="Q7" s="31">
        <v>0.60129999999999995</v>
      </c>
      <c r="W7" s="37">
        <v>0.16439999999999999</v>
      </c>
      <c r="X7" s="37">
        <v>0.17630000000000001</v>
      </c>
      <c r="Y7" s="38">
        <v>0.17009213323883771</v>
      </c>
      <c r="Z7" s="38">
        <v>0.22037687639731715</v>
      </c>
      <c r="AA7" s="39">
        <f>Y7-W7</f>
        <v>5.6921332388377155E-3</v>
      </c>
      <c r="AB7" s="39">
        <f t="shared" ref="AB7:AB10" si="0">+Z7-X7</f>
        <v>4.4076876397317138E-2</v>
      </c>
      <c r="AC7" s="44">
        <f t="shared" ref="AC7:AC10" si="1">+W7+(AA7*0.15)</f>
        <v>0.16525381998582564</v>
      </c>
      <c r="AD7" s="44">
        <f t="shared" ref="AD7:AD10" si="2">+X7+(AB7*0.15)</f>
        <v>0.18291153145959757</v>
      </c>
      <c r="AE7" s="37">
        <f t="shared" ref="AE7:AE10" si="3">+W7+(AA7/2)</f>
        <v>0.16724606661941885</v>
      </c>
      <c r="AF7" s="37">
        <f t="shared" ref="AF7:AF10" si="4">+X7+(AB7/2)</f>
        <v>0.1983384381986586</v>
      </c>
      <c r="AG7" s="37">
        <f t="shared" ref="AG7:AG10" si="5">+W7+(AA7*0.8)</f>
        <v>0.16895370659107017</v>
      </c>
      <c r="AH7" s="37">
        <f t="shared" ref="AH7:AH10" si="6">+X7+(AB7*0.8)</f>
        <v>0.21156150111785371</v>
      </c>
      <c r="AI7" s="45">
        <f t="shared" ref="AI7:AI10" si="7">+W7+AA7</f>
        <v>0.17009213323883771</v>
      </c>
      <c r="AJ7" s="45">
        <f t="shared" ref="AJ7:AJ10" si="8">+X7+AB7</f>
        <v>0.22037687639731715</v>
      </c>
    </row>
    <row r="8" spans="1:36" s="4" customFormat="1" x14ac:dyDescent="0.3">
      <c r="A8" s="12" t="s">
        <v>144</v>
      </c>
      <c r="B8" s="13">
        <v>105106</v>
      </c>
      <c r="C8" s="33">
        <v>1.78</v>
      </c>
      <c r="D8" s="35">
        <v>0.90500000000000003</v>
      </c>
      <c r="E8" s="33">
        <v>0.38</v>
      </c>
      <c r="F8" s="32">
        <v>0.24990000000000001</v>
      </c>
      <c r="G8" s="32">
        <v>0.55030000000000001</v>
      </c>
      <c r="H8" s="31">
        <v>0.97</v>
      </c>
      <c r="I8" s="31">
        <v>0.1807</v>
      </c>
      <c r="J8" s="31">
        <v>0.21029999999999999</v>
      </c>
      <c r="K8" s="31">
        <v>0.23330000000000001</v>
      </c>
      <c r="L8" s="31">
        <v>0.90429999999999999</v>
      </c>
      <c r="M8" s="31">
        <v>0.30149999999999999</v>
      </c>
      <c r="N8" s="34">
        <v>0.34549999999999997</v>
      </c>
      <c r="O8" s="34">
        <v>0.54049999999999998</v>
      </c>
      <c r="P8" s="31">
        <v>0.60219999999999996</v>
      </c>
      <c r="Q8" s="31">
        <v>0.6008</v>
      </c>
      <c r="W8" s="37">
        <v>0.1439</v>
      </c>
      <c r="X8" s="37">
        <v>0.1575</v>
      </c>
      <c r="Y8" s="38">
        <v>0.17000767947461801</v>
      </c>
      <c r="Z8" s="38">
        <v>0.22004535132174019</v>
      </c>
      <c r="AA8" s="39">
        <f>Y8-W8</f>
        <v>2.6107679474618006E-2</v>
      </c>
      <c r="AB8" s="39">
        <f t="shared" si="0"/>
        <v>6.2545351321740189E-2</v>
      </c>
      <c r="AC8" s="44">
        <f t="shared" si="1"/>
        <v>0.14781615192119271</v>
      </c>
      <c r="AD8" s="44">
        <f t="shared" si="2"/>
        <v>0.16688180269826103</v>
      </c>
      <c r="AE8" s="37">
        <f t="shared" si="3"/>
        <v>0.156953839737309</v>
      </c>
      <c r="AF8" s="37">
        <f t="shared" si="4"/>
        <v>0.18877267566087008</v>
      </c>
      <c r="AG8" s="37">
        <f t="shared" si="5"/>
        <v>0.1647861435796944</v>
      </c>
      <c r="AH8" s="37">
        <f t="shared" si="6"/>
        <v>0.20753628105739216</v>
      </c>
      <c r="AI8" s="45">
        <f t="shared" si="7"/>
        <v>0.17000767947461801</v>
      </c>
      <c r="AJ8" s="45">
        <f t="shared" si="8"/>
        <v>0.22004535132174019</v>
      </c>
    </row>
    <row r="9" spans="1:36" s="4" customFormat="1" x14ac:dyDescent="0.3">
      <c r="A9" s="12" t="s">
        <v>145</v>
      </c>
      <c r="B9" s="13">
        <v>105107</v>
      </c>
      <c r="C9" s="33">
        <v>1.46</v>
      </c>
      <c r="D9" s="35">
        <v>0.90500000000000003</v>
      </c>
      <c r="E9" s="33">
        <v>0.22</v>
      </c>
      <c r="F9" s="32">
        <v>0.18559999999999999</v>
      </c>
      <c r="G9" s="32">
        <v>0.55049999999999999</v>
      </c>
      <c r="H9" s="31">
        <v>0.95</v>
      </c>
      <c r="I9" s="31">
        <v>0.20069999999999999</v>
      </c>
      <c r="J9" s="31">
        <v>0.21049999999999999</v>
      </c>
      <c r="K9" s="31">
        <v>0.26400000000000001</v>
      </c>
      <c r="L9" s="31">
        <v>0.90480000000000005</v>
      </c>
      <c r="M9" s="31">
        <v>0.41339999999999999</v>
      </c>
      <c r="N9" s="34">
        <v>0.47449999999999998</v>
      </c>
      <c r="O9" s="34">
        <v>0.54</v>
      </c>
      <c r="P9" s="31">
        <v>0.60109999999999997</v>
      </c>
      <c r="Q9" s="31">
        <v>0.60040000000000004</v>
      </c>
      <c r="W9" s="37">
        <v>0.21310000000000001</v>
      </c>
      <c r="X9" s="37">
        <v>0.21360000000000001</v>
      </c>
      <c r="Y9" s="38">
        <v>0.20838052095130238</v>
      </c>
      <c r="Z9" s="38">
        <v>0.22026959082529265</v>
      </c>
      <c r="AA9" s="40">
        <f t="shared" ref="AA9:AA10" si="9">Y9-W9</f>
        <v>-4.7194790486976279E-3</v>
      </c>
      <c r="AB9" s="39">
        <f t="shared" si="0"/>
        <v>6.6695908252926428E-3</v>
      </c>
      <c r="AC9" s="44">
        <f t="shared" si="1"/>
        <v>0.21239207814269537</v>
      </c>
      <c r="AD9" s="44">
        <f t="shared" si="2"/>
        <v>0.21460043862379391</v>
      </c>
      <c r="AE9" s="37">
        <f t="shared" si="3"/>
        <v>0.2107402604756512</v>
      </c>
      <c r="AF9" s="37">
        <f t="shared" si="4"/>
        <v>0.21693479541264632</v>
      </c>
      <c r="AG9" s="37">
        <f t="shared" si="5"/>
        <v>0.20932441676104191</v>
      </c>
      <c r="AH9" s="37">
        <f t="shared" si="6"/>
        <v>0.21893567266023412</v>
      </c>
      <c r="AI9" s="45">
        <f t="shared" si="7"/>
        <v>0.20838052095130238</v>
      </c>
      <c r="AJ9" s="45">
        <f t="shared" si="8"/>
        <v>0.22026959082529265</v>
      </c>
    </row>
    <row r="10" spans="1:36" s="4" customFormat="1" x14ac:dyDescent="0.3">
      <c r="A10" s="12" t="s">
        <v>146</v>
      </c>
      <c r="B10" s="13">
        <v>105108</v>
      </c>
      <c r="C10" s="33">
        <v>2.19</v>
      </c>
      <c r="D10" s="35">
        <v>0.90500000000000003</v>
      </c>
      <c r="E10" s="33">
        <v>0.25</v>
      </c>
      <c r="F10" s="32">
        <v>0.159</v>
      </c>
      <c r="G10" s="32">
        <v>0.55049999999999999</v>
      </c>
      <c r="H10" s="31">
        <v>0.95</v>
      </c>
      <c r="I10" s="31">
        <v>0.18099999999999999</v>
      </c>
      <c r="J10" s="31">
        <v>0.28870000000000001</v>
      </c>
      <c r="K10" s="31">
        <v>0.1701</v>
      </c>
      <c r="L10" s="31">
        <v>0.90449999999999997</v>
      </c>
      <c r="M10" s="31">
        <v>0.25979999999999998</v>
      </c>
      <c r="N10" s="34">
        <v>0.3503</v>
      </c>
      <c r="O10" s="34">
        <v>0.54010000000000002</v>
      </c>
      <c r="P10" s="31">
        <v>0.60099999999999998</v>
      </c>
      <c r="Q10" s="31">
        <v>0.6</v>
      </c>
      <c r="W10" s="37">
        <v>0.1744</v>
      </c>
      <c r="X10" s="37">
        <v>0.1293</v>
      </c>
      <c r="Y10" s="38">
        <v>0.17740098696697457</v>
      </c>
      <c r="Z10" s="38">
        <v>0.21998548929534897</v>
      </c>
      <c r="AA10" s="39">
        <f t="shared" si="9"/>
        <v>3.000986966974567E-3</v>
      </c>
      <c r="AB10" s="39">
        <f t="shared" si="0"/>
        <v>9.0685489295348976E-2</v>
      </c>
      <c r="AC10" s="44">
        <f t="shared" si="1"/>
        <v>0.17485014804504617</v>
      </c>
      <c r="AD10" s="44">
        <f t="shared" si="2"/>
        <v>0.14290282339430235</v>
      </c>
      <c r="AE10" s="37">
        <f t="shared" si="3"/>
        <v>0.1759004934834873</v>
      </c>
      <c r="AF10" s="37">
        <f t="shared" si="4"/>
        <v>0.17464274464767449</v>
      </c>
      <c r="AG10" s="37">
        <f t="shared" si="5"/>
        <v>0.17680078957357964</v>
      </c>
      <c r="AH10" s="37">
        <f t="shared" si="6"/>
        <v>0.2018483914362792</v>
      </c>
      <c r="AI10" s="45">
        <f t="shared" si="7"/>
        <v>0.17740098696697457</v>
      </c>
      <c r="AJ10" s="45">
        <f t="shared" si="8"/>
        <v>0.21998548929534897</v>
      </c>
    </row>
  </sheetData>
  <sheetProtection selectLockedCells="1" selectUnlockedCells="1"/>
  <mergeCells count="7">
    <mergeCell ref="B2:B5"/>
    <mergeCell ref="AG2:AH2"/>
    <mergeCell ref="AI2:AJ2"/>
    <mergeCell ref="AA3:AB3"/>
    <mergeCell ref="AA2:AB2"/>
    <mergeCell ref="AC2:AD2"/>
    <mergeCell ref="AE2:AF2"/>
  </mergeCells>
  <conditionalFormatting sqref="I4">
    <cfRule type="cellIs" dxfId="35" priority="166" stopIfTrue="1" operator="lessThan">
      <formula>0.65</formula>
    </cfRule>
  </conditionalFormatting>
  <conditionalFormatting sqref="H4">
    <cfRule type="cellIs" dxfId="34" priority="165" stopIfTrue="1" operator="lessThan">
      <formula>0.65</formula>
    </cfRule>
  </conditionalFormatting>
  <conditionalFormatting sqref="G4 C4">
    <cfRule type="cellIs" dxfId="33" priority="164" stopIfTrue="1" operator="lessThan">
      <formula>0.5</formula>
    </cfRule>
  </conditionalFormatting>
  <conditionalFormatting sqref="D4">
    <cfRule type="cellIs" dxfId="32" priority="162" stopIfTrue="1" operator="lessThan">
      <formula>0.85</formula>
    </cfRule>
  </conditionalFormatting>
  <conditionalFormatting sqref="E4">
    <cfRule type="cellIs" dxfId="31" priority="161" stopIfTrue="1" operator="lessThan">
      <formula>0.05</formula>
    </cfRule>
  </conditionalFormatting>
  <conditionalFormatting sqref="F4">
    <cfRule type="cellIs" dxfId="30" priority="160" stopIfTrue="1" operator="lessThan">
      <formula>0.19</formula>
    </cfRule>
  </conditionalFormatting>
  <conditionalFormatting sqref="J4:K4">
    <cfRule type="cellIs" dxfId="29" priority="158" stopIfTrue="1" operator="lessThan">
      <formula>0.65</formula>
    </cfRule>
  </conditionalFormatting>
  <conditionalFormatting sqref="L4">
    <cfRule type="cellIs" dxfId="28" priority="111" stopIfTrue="1" operator="lessThan">
      <formula>0.65</formula>
    </cfRule>
  </conditionalFormatting>
  <conditionalFormatting sqref="M4:N4 P4:Q4">
    <cfRule type="cellIs" dxfId="27" priority="105" stopIfTrue="1" operator="lessThan">
      <formula>0.65</formula>
    </cfRule>
  </conditionalFormatting>
  <conditionalFormatting sqref="O4">
    <cfRule type="cellIs" dxfId="26" priority="99" stopIfTrue="1" operator="lessThan">
      <formula>0.65</formula>
    </cfRule>
  </conditionalFormatting>
  <conditionalFormatting sqref="W4">
    <cfRule type="cellIs" dxfId="25" priority="41" stopIfTrue="1" operator="lessThan">
      <formula>0.65</formula>
    </cfRule>
  </conditionalFormatting>
  <conditionalFormatting sqref="X4">
    <cfRule type="cellIs" dxfId="24" priority="39" stopIfTrue="1" operator="lessThan">
      <formula>0.65</formula>
    </cfRule>
  </conditionalFormatting>
  <conditionalFormatting sqref="Y4">
    <cfRule type="cellIs" dxfId="23" priority="29" stopIfTrue="1" operator="lessThan">
      <formula>0.65</formula>
    </cfRule>
  </conditionalFormatting>
  <conditionalFormatting sqref="Z4">
    <cfRule type="cellIs" dxfId="22" priority="28" stopIfTrue="1" operator="lessThan">
      <formula>0.65</formula>
    </cfRule>
  </conditionalFormatting>
  <conditionalFormatting sqref="AA4">
    <cfRule type="cellIs" dxfId="21" priority="25" stopIfTrue="1" operator="lessThan">
      <formula>0.65</formula>
    </cfRule>
  </conditionalFormatting>
  <conditionalFormatting sqref="AB4">
    <cfRule type="cellIs" dxfId="20" priority="24" stopIfTrue="1" operator="lessThan">
      <formula>0.65</formula>
    </cfRule>
  </conditionalFormatting>
  <conditionalFormatting sqref="AC4">
    <cfRule type="cellIs" dxfId="19" priority="23" stopIfTrue="1" operator="lessThan">
      <formula>0.65</formula>
    </cfRule>
  </conditionalFormatting>
  <conditionalFormatting sqref="AD4">
    <cfRule type="cellIs" dxfId="18" priority="22" stopIfTrue="1" operator="lessThan">
      <formula>0.65</formula>
    </cfRule>
  </conditionalFormatting>
  <conditionalFormatting sqref="AE4">
    <cfRule type="cellIs" dxfId="17" priority="21" stopIfTrue="1" operator="lessThan">
      <formula>0.65</formula>
    </cfRule>
  </conditionalFormatting>
  <conditionalFormatting sqref="AF4">
    <cfRule type="cellIs" dxfId="16" priority="20" stopIfTrue="1" operator="lessThan">
      <formula>0.65</formula>
    </cfRule>
  </conditionalFormatting>
  <conditionalFormatting sqref="AG4">
    <cfRule type="cellIs" dxfId="15" priority="19" stopIfTrue="1" operator="lessThan">
      <formula>0.65</formula>
    </cfRule>
  </conditionalFormatting>
  <conditionalFormatting sqref="AH4">
    <cfRule type="cellIs" dxfId="14" priority="18" stopIfTrue="1" operator="lessThan">
      <formula>0.65</formula>
    </cfRule>
  </conditionalFormatting>
  <conditionalFormatting sqref="AI4">
    <cfRule type="cellIs" dxfId="13" priority="17" stopIfTrue="1" operator="lessThan">
      <formula>0.65</formula>
    </cfRule>
  </conditionalFormatting>
  <conditionalFormatting sqref="AJ4">
    <cfRule type="cellIs" dxfId="12" priority="16" stopIfTrue="1" operator="lessThan">
      <formula>0.65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Resumen</vt:lpstr>
      <vt:lpstr>Meta 3 </vt:lpstr>
      <vt:lpstr>Meta 4</vt:lpstr>
      <vt:lpstr>Meta 5</vt:lpstr>
      <vt:lpstr>Meta 6.1</vt:lpstr>
      <vt:lpstr>Meta 6.2</vt:lpstr>
      <vt:lpstr>Meta 7</vt:lpstr>
      <vt:lpstr>Meta 8</vt:lpstr>
      <vt:lpstr>Meta 9</vt:lpstr>
      <vt:lpstr>Meta 10</vt:lpstr>
      <vt:lpstr>Meta 11</vt:lpstr>
      <vt:lpstr>Meta 13</vt:lpstr>
      <vt:lpstr>Meta 14</vt:lpstr>
      <vt:lpstr>Meta 15</vt:lpstr>
      <vt:lpstr>Meta 16</vt:lpstr>
      <vt:lpstr>Meta 17</vt:lpstr>
      <vt:lpstr>Meta 18</vt:lpstr>
      <vt:lpstr>Metas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Diego Francisco Estay Velásquez</cp:lastModifiedBy>
  <cp:lastPrinted>2018-10-26T15:15:19Z</cp:lastPrinted>
  <dcterms:created xsi:type="dcterms:W3CDTF">2014-07-18T16:45:26Z</dcterms:created>
  <dcterms:modified xsi:type="dcterms:W3CDTF">2020-04-16T01:51:13Z</dcterms:modified>
  <cp:contentStatus/>
</cp:coreProperties>
</file>