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yra.campos\Desktop\Consolidado 05\"/>
    </mc:Choice>
  </mc:AlternateContent>
  <xr:revisionPtr revIDLastSave="0" documentId="13_ncr:1_{7724A986-6BD6-4F8D-9617-F0443B90A383}" xr6:coauthVersionLast="45" xr6:coauthVersionMax="45" xr10:uidLastSave="{00000000-0000-0000-0000-000000000000}"/>
  <bookViews>
    <workbookView xWindow="-120" yWindow="-120" windowWidth="29040" windowHeight="15840" activeTab="2" xr2:uid="{FCAE8111-4064-4EFA-A56D-8B07A67B875F}"/>
  </bookViews>
  <sheets>
    <sheet name="D15" sheetId="1" r:id="rId1"/>
    <sheet name="D16" sheetId="2" r:id="rId2"/>
    <sheet name="Filtro" sheetId="4" r:id="rId3"/>
  </sheets>
  <externalReferences>
    <externalReference r:id="rId4"/>
  </externalReferences>
  <calcPr calcId="18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1" i="1" l="1"/>
  <c r="E42" i="2" l="1"/>
  <c r="D42" i="2"/>
  <c r="C42" i="2"/>
  <c r="E41" i="2"/>
  <c r="D41" i="2"/>
  <c r="C41" i="2"/>
  <c r="E40" i="2"/>
  <c r="D40" i="2"/>
  <c r="C40" i="2"/>
  <c r="E39" i="2"/>
  <c r="D39" i="2"/>
  <c r="C39" i="2"/>
  <c r="E38" i="2"/>
  <c r="D38" i="2"/>
  <c r="C38" i="2"/>
  <c r="E25" i="2"/>
  <c r="D25" i="2"/>
  <c r="C25" i="2"/>
  <c r="E24" i="2"/>
  <c r="D24" i="2"/>
  <c r="C24" i="2"/>
  <c r="E23" i="2"/>
  <c r="D23" i="2"/>
  <c r="C23" i="2"/>
  <c r="E22" i="2"/>
  <c r="D22" i="2"/>
  <c r="C22" i="2"/>
  <c r="E21" i="2"/>
  <c r="D21" i="2"/>
  <c r="D15" i="2"/>
  <c r="C15" i="2"/>
  <c r="D14" i="2"/>
  <c r="C14" i="2"/>
  <c r="D13" i="2"/>
  <c r="C13" i="2"/>
  <c r="D11" i="2"/>
  <c r="D12" i="2"/>
  <c r="C12" i="2"/>
  <c r="C11" i="2"/>
  <c r="C21" i="2"/>
  <c r="D13" i="1"/>
  <c r="R89" i="1" l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D84" i="1"/>
  <c r="E84" i="1"/>
  <c r="F84" i="1"/>
  <c r="G84" i="1"/>
  <c r="H84" i="1"/>
  <c r="I84" i="1"/>
  <c r="J84" i="1"/>
  <c r="K84" i="1"/>
  <c r="L84" i="1"/>
  <c r="M84" i="1"/>
  <c r="N84" i="1"/>
  <c r="N88" i="1" s="1"/>
  <c r="O84" i="1"/>
  <c r="P84" i="1"/>
  <c r="Q84" i="1"/>
  <c r="R84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R85" i="1"/>
  <c r="Q85" i="1"/>
  <c r="P85" i="1"/>
  <c r="O85" i="1"/>
  <c r="O88" i="1" s="1"/>
  <c r="N85" i="1"/>
  <c r="M85" i="1"/>
  <c r="L85" i="1"/>
  <c r="K85" i="1"/>
  <c r="J85" i="1"/>
  <c r="I85" i="1"/>
  <c r="H85" i="1"/>
  <c r="G85" i="1"/>
  <c r="F85" i="1"/>
  <c r="E85" i="1"/>
  <c r="D85" i="1"/>
  <c r="G96" i="1"/>
  <c r="G97" i="1"/>
  <c r="G98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O42" i="1"/>
  <c r="R42" i="1"/>
  <c r="Q42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P42" i="1"/>
  <c r="N42" i="1"/>
  <c r="M42" i="1"/>
  <c r="L42" i="1"/>
  <c r="K42" i="1"/>
  <c r="J42" i="1"/>
  <c r="I42" i="1"/>
  <c r="H42" i="1"/>
  <c r="G42" i="1"/>
  <c r="F42" i="1"/>
  <c r="E42" i="1"/>
  <c r="D4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H96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P13" i="1"/>
  <c r="O13" i="1"/>
  <c r="N13" i="1"/>
  <c r="M13" i="1"/>
  <c r="L13" i="1"/>
  <c r="K13" i="1"/>
  <c r="J13" i="1"/>
  <c r="I13" i="1"/>
  <c r="H13" i="1"/>
  <c r="G13" i="1"/>
  <c r="F13" i="1"/>
  <c r="E13" i="1"/>
  <c r="H97" i="1" l="1"/>
  <c r="H98" i="1"/>
  <c r="I97" i="1"/>
  <c r="M88" i="1"/>
  <c r="L61" i="1"/>
  <c r="I98" i="1"/>
  <c r="J61" i="1"/>
  <c r="Q88" i="1"/>
  <c r="K61" i="1"/>
  <c r="F61" i="1"/>
  <c r="N61" i="1"/>
  <c r="H61" i="1"/>
  <c r="P61" i="1"/>
  <c r="E61" i="1"/>
  <c r="M61" i="1"/>
  <c r="G61" i="1"/>
  <c r="O61" i="1"/>
  <c r="I61" i="1"/>
  <c r="R88" i="1"/>
  <c r="J88" i="1"/>
  <c r="E88" i="1"/>
  <c r="G88" i="1"/>
  <c r="H88" i="1"/>
  <c r="P88" i="1"/>
  <c r="I88" i="1"/>
  <c r="I96" i="1"/>
  <c r="J96" i="1" s="1"/>
  <c r="N96" i="1" s="1"/>
  <c r="O96" i="1" s="1"/>
  <c r="F88" i="1"/>
  <c r="K88" i="1"/>
  <c r="L88" i="1"/>
  <c r="J98" i="1" l="1"/>
  <c r="N98" i="1" s="1"/>
  <c r="O98" i="1" s="1"/>
  <c r="J97" i="1"/>
  <c r="N97" i="1" s="1"/>
  <c r="O97" i="1" s="1"/>
  <c r="D88" i="1"/>
  <c r="AE209" i="2" l="1"/>
  <c r="E43" i="2"/>
  <c r="D43" i="2"/>
  <c r="C43" i="2"/>
  <c r="F33" i="2"/>
  <c r="F32" i="2"/>
  <c r="E26" i="2"/>
  <c r="D26" i="2"/>
  <c r="C26" i="2"/>
  <c r="AD25" i="2"/>
  <c r="AC25" i="2"/>
  <c r="AA25" i="2"/>
  <c r="F25" i="2" s="1"/>
  <c r="AD24" i="2"/>
  <c r="AC24" i="2"/>
  <c r="AA24" i="2"/>
  <c r="F24" i="2" s="1"/>
  <c r="AD23" i="2"/>
  <c r="AC23" i="2"/>
  <c r="AA23" i="2"/>
  <c r="F23" i="2" s="1"/>
  <c r="AD22" i="2"/>
  <c r="AC22" i="2"/>
  <c r="AA22" i="2"/>
  <c r="F22" i="2" s="1"/>
  <c r="AD21" i="2"/>
  <c r="AC21" i="2"/>
  <c r="AA21" i="2"/>
  <c r="F21" i="2" s="1"/>
  <c r="D16" i="2"/>
  <c r="G33" i="2" s="1"/>
  <c r="K33" i="2" s="1"/>
  <c r="L33" i="2" s="1"/>
  <c r="C16" i="2"/>
  <c r="G32" i="2" s="1"/>
  <c r="K32" i="2" s="1"/>
  <c r="AB15" i="2"/>
  <c r="E15" i="2" s="1"/>
  <c r="AB14" i="2"/>
  <c r="E14" i="2" s="1"/>
  <c r="AB13" i="2"/>
  <c r="E13" i="2" s="1"/>
  <c r="AB12" i="2"/>
  <c r="E12" i="2" s="1"/>
  <c r="AB11" i="2"/>
  <c r="E11" i="2" s="1"/>
  <c r="B5" i="2"/>
  <c r="B4" i="2"/>
  <c r="B3" i="2"/>
  <c r="B2" i="2"/>
  <c r="M106" i="1"/>
  <c r="L106" i="1"/>
  <c r="K106" i="1"/>
  <c r="F106" i="1"/>
  <c r="E106" i="1"/>
  <c r="D106" i="1"/>
  <c r="I105" i="1"/>
  <c r="H105" i="1"/>
  <c r="G105" i="1"/>
  <c r="I104" i="1"/>
  <c r="H104" i="1"/>
  <c r="G104" i="1"/>
  <c r="I103" i="1"/>
  <c r="H103" i="1"/>
  <c r="G103" i="1"/>
  <c r="I102" i="1"/>
  <c r="H102" i="1"/>
  <c r="G102" i="1"/>
  <c r="I101" i="1"/>
  <c r="H101" i="1"/>
  <c r="G101" i="1"/>
  <c r="I100" i="1"/>
  <c r="H100" i="1"/>
  <c r="G100" i="1"/>
  <c r="I99" i="1"/>
  <c r="H99" i="1"/>
  <c r="G99" i="1"/>
  <c r="G106" i="1"/>
  <c r="AF89" i="1"/>
  <c r="AA89" i="1" s="1"/>
  <c r="AG89" i="1"/>
  <c r="AB89" i="1" s="1"/>
  <c r="AH89" i="1"/>
  <c r="AC89" i="1" s="1"/>
  <c r="AF87" i="1"/>
  <c r="AA87" i="1" s="1"/>
  <c r="S87" i="1" s="1"/>
  <c r="AF86" i="1"/>
  <c r="AA86" i="1" s="1"/>
  <c r="S86" i="1" s="1"/>
  <c r="AF85" i="1"/>
  <c r="AA85" i="1" s="1"/>
  <c r="S85" i="1" s="1"/>
  <c r="AF84" i="1"/>
  <c r="AA84" i="1" s="1"/>
  <c r="S84" i="1" s="1"/>
  <c r="K76" i="1"/>
  <c r="J76" i="1"/>
  <c r="I76" i="1"/>
  <c r="H76" i="1"/>
  <c r="G76" i="1"/>
  <c r="F76" i="1"/>
  <c r="E76" i="1"/>
  <c r="G73" i="1"/>
  <c r="F73" i="1"/>
  <c r="E73" i="1"/>
  <c r="P69" i="1"/>
  <c r="P77" i="1" s="1"/>
  <c r="O69" i="1"/>
  <c r="O77" i="1" s="1"/>
  <c r="N69" i="1"/>
  <c r="N77" i="1" s="1"/>
  <c r="M69" i="1"/>
  <c r="L69" i="1"/>
  <c r="K69" i="1"/>
  <c r="J69" i="1"/>
  <c r="I69" i="1"/>
  <c r="H69" i="1"/>
  <c r="G69" i="1"/>
  <c r="F69" i="1"/>
  <c r="E69" i="1"/>
  <c r="AE59" i="1"/>
  <c r="AD59" i="1"/>
  <c r="AC59" i="1"/>
  <c r="AB59" i="1"/>
  <c r="AF47" i="1"/>
  <c r="AA47" i="1" s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AF45" i="1"/>
  <c r="AA45" i="1" s="1"/>
  <c r="S45" i="1" s="1"/>
  <c r="AF44" i="1"/>
  <c r="AA44" i="1" s="1"/>
  <c r="S44" i="1" s="1"/>
  <c r="AF43" i="1"/>
  <c r="AA43" i="1" s="1"/>
  <c r="S43" i="1" s="1"/>
  <c r="AF42" i="1"/>
  <c r="AA42" i="1" s="1"/>
  <c r="S42" i="1" s="1"/>
  <c r="K34" i="1"/>
  <c r="J34" i="1"/>
  <c r="I34" i="1"/>
  <c r="H34" i="1"/>
  <c r="G34" i="1"/>
  <c r="F34" i="1"/>
  <c r="E34" i="1"/>
  <c r="G31" i="1"/>
  <c r="F31" i="1"/>
  <c r="E31" i="1"/>
  <c r="P27" i="1"/>
  <c r="O27" i="1"/>
  <c r="N27" i="1"/>
  <c r="M27" i="1"/>
  <c r="L27" i="1"/>
  <c r="K27" i="1"/>
  <c r="J27" i="1"/>
  <c r="I27" i="1"/>
  <c r="H27" i="1"/>
  <c r="G27" i="1"/>
  <c r="F27" i="1"/>
  <c r="E27" i="1"/>
  <c r="P19" i="1"/>
  <c r="O19" i="1"/>
  <c r="N19" i="1"/>
  <c r="M19" i="1"/>
  <c r="L19" i="1"/>
  <c r="K19" i="1"/>
  <c r="J19" i="1"/>
  <c r="I19" i="1"/>
  <c r="H19" i="1"/>
  <c r="G19" i="1"/>
  <c r="F19" i="1"/>
  <c r="E19" i="1"/>
  <c r="AE17" i="1"/>
  <c r="AD17" i="1"/>
  <c r="AC17" i="1"/>
  <c r="AB17" i="1"/>
  <c r="B5" i="1"/>
  <c r="B4" i="1"/>
  <c r="B3" i="1"/>
  <c r="B2" i="1"/>
  <c r="J104" i="1" l="1"/>
  <c r="N104" i="1" s="1"/>
  <c r="D31" i="1"/>
  <c r="K35" i="1"/>
  <c r="J100" i="1"/>
  <c r="N100" i="1" s="1"/>
  <c r="O100" i="1" s="1"/>
  <c r="J99" i="1"/>
  <c r="N99" i="1" s="1"/>
  <c r="O99" i="1" s="1"/>
  <c r="J103" i="1"/>
  <c r="N103" i="1" s="1"/>
  <c r="O103" i="1" s="1"/>
  <c r="I77" i="1"/>
  <c r="D73" i="1"/>
  <c r="S89" i="1"/>
  <c r="J77" i="1"/>
  <c r="F77" i="1"/>
  <c r="G77" i="1"/>
  <c r="J102" i="1"/>
  <c r="N102" i="1" s="1"/>
  <c r="O102" i="1" s="1"/>
  <c r="I106" i="1"/>
  <c r="D69" i="1"/>
  <c r="K77" i="1"/>
  <c r="L77" i="1"/>
  <c r="E77" i="1"/>
  <c r="M77" i="1"/>
  <c r="H77" i="1"/>
  <c r="D46" i="1"/>
  <c r="AH47" i="1" s="1"/>
  <c r="AC47" i="1" s="1"/>
  <c r="AG47" i="1"/>
  <c r="AB47" i="1" s="1"/>
  <c r="J105" i="1"/>
  <c r="N105" i="1" s="1"/>
  <c r="O105" i="1" s="1"/>
  <c r="O104" i="1"/>
  <c r="L35" i="1"/>
  <c r="G35" i="1"/>
  <c r="O35" i="1"/>
  <c r="H35" i="1"/>
  <c r="P35" i="1"/>
  <c r="D27" i="1"/>
  <c r="J35" i="1"/>
  <c r="M35" i="1"/>
  <c r="J101" i="1"/>
  <c r="N101" i="1" s="1"/>
  <c r="O101" i="1" s="1"/>
  <c r="F35" i="1"/>
  <c r="Q17" i="1"/>
  <c r="N35" i="1"/>
  <c r="D19" i="1"/>
  <c r="I35" i="1"/>
  <c r="H106" i="1"/>
  <c r="L32" i="2"/>
  <c r="B209" i="2" s="1"/>
  <c r="D34" i="1"/>
  <c r="E35" i="1"/>
  <c r="D76" i="1"/>
  <c r="D77" i="1" l="1"/>
  <c r="J106" i="1"/>
  <c r="S47" i="1"/>
  <c r="AG158" i="1"/>
  <c r="D35" i="1"/>
  <c r="N106" i="1"/>
  <c r="O106" i="1"/>
  <c r="B158" i="1" l="1"/>
</calcChain>
</file>

<file path=xl/sharedStrings.xml><?xml version="1.0" encoding="utf-8"?>
<sst xmlns="http://schemas.openxmlformats.org/spreadsheetml/2006/main" count="365" uniqueCount="176">
  <si>
    <t>SERVICIO DE SALUD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</si>
  <si>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</si>
  <si>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</si>
  <si>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</si>
  <si>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</si>
  <si>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Total</t>
  </si>
  <si>
    <t>Menores a 6 años</t>
  </si>
  <si>
    <t>Gestantes</t>
  </si>
  <si>
    <t>Persona que amamanta a  hijo/a menor a 12 meses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</si>
  <si>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</si>
  <si>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</si>
  <si>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</si>
  <si>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</si>
  <si>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</si>
  <si>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</si>
  <si>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</si>
  <si>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Normal, sobrepeso y obesas</t>
  </si>
  <si>
    <t>Bajo peso</t>
  </si>
  <si>
    <t>0 a 5 meses con Lactancia Materna exclusiva</t>
  </si>
  <si>
    <t>0 a 5 meses Lactancia Materna + Fórmula Láctea</t>
  </si>
  <si>
    <t>6 a 11 meses Lactancia Materna</t>
  </si>
  <si>
    <t>Básico</t>
  </si>
  <si>
    <t>Leche Purita Fortificada (LPF)</t>
  </si>
  <si>
    <t>Purita +Pro 1</t>
  </si>
  <si>
    <t>Purita Cereal (PC)</t>
  </si>
  <si>
    <t>Purita +Pro 2</t>
  </si>
  <si>
    <t>Purita Mamá (PM)</t>
  </si>
  <si>
    <t>Fórmula de Inicio (FI)</t>
  </si>
  <si>
    <t>Subtotal</t>
  </si>
  <si>
    <t>Refuerzo</t>
  </si>
  <si>
    <t>Mi Sopita (MS)</t>
  </si>
  <si>
    <t xml:space="preserve">Prematuros </t>
  </si>
  <si>
    <t>Fórmula de Prematuros (FP)</t>
  </si>
  <si>
    <t>Fórmula de Incio (FI)</t>
  </si>
  <si>
    <t>Alergia a la proteína de la leche de vaca</t>
  </si>
  <si>
    <t>Fórmula Extensamente Hidrolizada (FEH)</t>
  </si>
  <si>
    <t>Fórmula Aminoacídica (FAA)</t>
  </si>
  <si>
    <t>Sección B: PNAC - Número de personas intrasistema que retiran</t>
  </si>
  <si>
    <t>Hombres</t>
  </si>
  <si>
    <t>Mujeres</t>
  </si>
  <si>
    <t>Alergia a la Proteína de la leche de vaca</t>
  </si>
  <si>
    <t>TOTAL</t>
  </si>
  <si>
    <t>Programas Sociales (*)</t>
  </si>
  <si>
    <t>Nota: (*) Información referencial, ya incluida en los subprogramas.</t>
  </si>
  <si>
    <t>Sección C: PNAC: Cantidad distribuida (kg) a personas extrasistema (incluye modalidad libre elección)</t>
  </si>
  <si>
    <t xml:space="preserve">Alergia a la proteína de la leche de vaca </t>
  </si>
  <si>
    <t>Sección D: PNAC - Número de personas extrasistema que retiran</t>
  </si>
  <si>
    <t xml:space="preserve"> Mujeres</t>
  </si>
  <si>
    <t xml:space="preserve">Alergia a la Proteína de la leche de vaca </t>
  </si>
  <si>
    <t>Sección E: Existencia y movimiento total de productos (Intrasistema y Extrasistema)</t>
  </si>
  <si>
    <t>Saldo Mes Anterior</t>
  </si>
  <si>
    <t>Ingresos</t>
  </si>
  <si>
    <t>Total Disponible</t>
  </si>
  <si>
    <t>Egresos</t>
  </si>
  <si>
    <t>Saldo mes siguiente</t>
  </si>
  <si>
    <t>Proveedor/Operador Logístico</t>
  </si>
  <si>
    <t>Por traspaso</t>
  </si>
  <si>
    <t>Distribuido a Población Beneficiaria</t>
  </si>
  <si>
    <t>Mermas (Incluye faltantes)</t>
  </si>
  <si>
    <t>Otros (demostraciones, donaciones, etc.)</t>
  </si>
  <si>
    <t>Traspaso</t>
  </si>
  <si>
    <t>Total Egresos</t>
  </si>
  <si>
    <t>Intrasistema</t>
  </si>
  <si>
    <t>Extrasistema</t>
  </si>
  <si>
    <t>Fórmula Prematuros</t>
  </si>
  <si>
    <t>Fórmula aminoacídica (FAA)</t>
  </si>
  <si>
    <t>Total (Kg)</t>
  </si>
  <si>
    <t>Codigos eliminados</t>
  </si>
  <si>
    <t>CODIGOS NUEVOS</t>
  </si>
  <si>
    <t>REM-D.16.    Programa de Alimentación Complementaria del Adulto Mayor (PACAM)</t>
  </si>
  <si>
    <t>Sección A: PACAM - Cantidad distribuida (kg)</t>
  </si>
  <si>
    <t>Grupo Programático</t>
  </si>
  <si>
    <t>Sopa/Crema</t>
  </si>
  <si>
    <t xml:space="preserve">Bebida Láctea 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</si>
  <si>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</si>
  <si>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</si>
  <si>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</si>
  <si>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</si>
  <si>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</si>
  <si>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Sección B: PACAM - Número de personas que retiran</t>
  </si>
  <si>
    <t>Sopa/Crema - Bebida Láctea</t>
  </si>
  <si>
    <t>Total Hombres</t>
  </si>
  <si>
    <t>Total Mujeres</t>
  </si>
  <si>
    <t>70 años y más (independiente del motivo de ingreso</t>
  </si>
  <si>
    <t>Sección C: Existencia y movimiento de productos</t>
  </si>
  <si>
    <t>Saldo mes anterior</t>
  </si>
  <si>
    <t>Total disponible</t>
  </si>
  <si>
    <t>Distribuido a población beneficiaria</t>
  </si>
  <si>
    <t>Otros: (demostraciones, donaciones, etc.)</t>
  </si>
  <si>
    <t>Total egresos</t>
  </si>
  <si>
    <t>Bebida Láctea</t>
  </si>
  <si>
    <t>Sección D: PACAM - Número de personas que retiran, pertenecientes al PRAIS (incluidos en Sección B)</t>
  </si>
  <si>
    <t>CODIGOS ELIMINADOS</t>
  </si>
  <si>
    <t>Mes</t>
  </si>
  <si>
    <t>IdEstablecimiento</t>
  </si>
  <si>
    <t>15900010</t>
  </si>
  <si>
    <t>15010300</t>
  </si>
  <si>
    <t>15080016</t>
  </si>
  <si>
    <t>15010400</t>
  </si>
  <si>
    <t>15900040</t>
  </si>
  <si>
    <t>15050100</t>
  </si>
  <si>
    <t>15050200</t>
  </si>
  <si>
    <t>15050500</t>
  </si>
  <si>
    <t>15900050</t>
  </si>
  <si>
    <t>16090300</t>
  </si>
  <si>
    <t>16200210</t>
  </si>
  <si>
    <t>16100300</t>
  </si>
  <si>
    <t>16200220</t>
  </si>
  <si>
    <t>15010100</t>
  </si>
  <si>
    <t>15080014</t>
  </si>
  <si>
    <t>15010200</t>
  </si>
  <si>
    <t>15080008</t>
  </si>
  <si>
    <t>15010500</t>
  </si>
  <si>
    <t>15080009</t>
  </si>
  <si>
    <t>15030100</t>
  </si>
  <si>
    <t>15020100</t>
  </si>
  <si>
    <t>15080018</t>
  </si>
  <si>
    <t>15020200</t>
  </si>
  <si>
    <t>15080010</t>
  </si>
  <si>
    <t>15040100</t>
  </si>
  <si>
    <t>15901200</t>
  </si>
  <si>
    <t>15901300</t>
  </si>
  <si>
    <t>15900020</t>
  </si>
  <si>
    <t>15900030</t>
  </si>
  <si>
    <t>15060100</t>
  </si>
  <si>
    <t>15901400</t>
  </si>
  <si>
    <t>16200100</t>
  </si>
  <si>
    <t>16090500</t>
  </si>
  <si>
    <t>16100600</t>
  </si>
  <si>
    <t>15060600</t>
  </si>
  <si>
    <t>16090100</t>
  </si>
  <si>
    <t>16100100</t>
  </si>
  <si>
    <t>15020400</t>
  </si>
  <si>
    <t>15020500</t>
  </si>
  <si>
    <t>15060200</t>
  </si>
  <si>
    <t>15901500</t>
  </si>
  <si>
    <t>15080012</t>
  </si>
  <si>
    <t>16200230</t>
  </si>
  <si>
    <t>16090600</t>
  </si>
  <si>
    <t>16100700</t>
  </si>
  <si>
    <t>15080015</t>
  </si>
  <si>
    <t>15020300</t>
  </si>
  <si>
    <t>15080011</t>
  </si>
  <si>
    <t>16200240</t>
  </si>
  <si>
    <t>COMUNA</t>
  </si>
  <si>
    <t>(Todas)</t>
  </si>
  <si>
    <t>Etiquetas de fila</t>
  </si>
  <si>
    <t>(en blanco)</t>
  </si>
  <si>
    <t>Total general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</si>
  <si>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</si>
  <si>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</si>
  <si>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</si>
  <si>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</si>
  <si>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</si>
  <si>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</si>
  <si>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</si>
  <si>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</si>
  <si>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</si>
  <si>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</si>
  <si>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</si>
  <si>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</si>
  <si>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</si>
  <si>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Suma de Col14</t>
  </si>
  <si>
    <t>Suma de Col15</t>
  </si>
  <si>
    <t>15080017</t>
  </si>
  <si>
    <t>15900060</t>
  </si>
  <si>
    <t>15080019</t>
  </si>
  <si>
    <t>15900070</t>
  </si>
  <si>
    <t>15080020</t>
  </si>
  <si>
    <t>15080021</t>
  </si>
  <si>
    <t>15900080</t>
  </si>
  <si>
    <t>15901600</t>
  </si>
  <si>
    <t>15080013</t>
  </si>
  <si>
    <t>15900090</t>
  </si>
  <si>
    <t>16200200</t>
  </si>
  <si>
    <t>16200250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</si>
</sst>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"/>
    <numFmt numFmtId="165" formatCode="0.0"/>
    <numFmt numFmtId="166" formatCode="0.000"/>
    <numFmt numFmtId="167" formatCode="#,##0.0_)"/>
    <numFmt numFmtId="168" formatCode="#,##0.00_)"/>
    <numFmt numFmtId="169" formatCode="#,##0_)"/>
    <numFmt numFmtId="170" formatCode="_-[$€]\ * #,##0.00_-;\-[$€]\ * #,##0.00_-;_-[$€]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Comic Sans MS"/>
      <family val="4"/>
    </font>
    <font>
      <sz val="8"/>
      <name val="Arial"/>
      <family val="2"/>
    </font>
    <font>
      <b/>
      <sz val="14"/>
      <name val="Verdana"/>
      <family val="2"/>
    </font>
    <font>
      <b/>
      <sz val="11"/>
      <name val="Verdana"/>
      <family val="2"/>
    </font>
    <font>
      <sz val="10"/>
      <color rgb="FF0066CC"/>
      <name val="Verdana"/>
      <family val="2"/>
    </font>
    <font>
      <sz val="10"/>
      <color rgb="FFFF0000"/>
      <name val="Verdana"/>
      <family val="2"/>
    </font>
    <font>
      <sz val="10"/>
      <color indexed="30"/>
      <name val="Verdana"/>
      <family val="2"/>
    </font>
    <font>
      <sz val="8"/>
      <color rgb="FFFF0000"/>
      <name val="Verdana"/>
      <family val="2"/>
    </font>
    <font>
      <u/>
      <sz val="8"/>
      <name val="Verdana"/>
      <family val="2"/>
    </font>
    <font>
      <sz val="9"/>
      <name val="Verdana"/>
      <family val="2"/>
    </font>
    <font>
      <b/>
      <sz val="12"/>
      <color theme="4"/>
      <name val="Verdana"/>
      <family val="2"/>
    </font>
    <font>
      <sz val="10"/>
      <color theme="4"/>
      <name val="Verdana"/>
      <family val="2"/>
    </font>
    <font>
      <b/>
      <sz val="12"/>
      <name val="Verdana"/>
      <family val="2"/>
    </font>
    <font>
      <sz val="9"/>
      <color rgb="FF0070C0"/>
      <name val="Verdana"/>
      <family val="2"/>
    </font>
    <font>
      <sz val="1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0" borderId="0"/>
    <xf numFmtId="0" fontId="7" fillId="0" borderId="0"/>
    <xf numFmtId="0" fontId="3" fillId="3" borderId="21" applyBorder="0">
      <protection locked="0"/>
    </xf>
    <xf numFmtId="0" fontId="3" fillId="0" borderId="0"/>
    <xf numFmtId="0" fontId="3" fillId="0" borderId="0"/>
    <xf numFmtId="0" fontId="6" fillId="0" borderId="0"/>
    <xf numFmtId="170" fontId="3" fillId="0" borderId="0" applyFont="0" applyFill="0" applyBorder="0" applyAlignment="0" applyProtection="0"/>
  </cellStyleXfs>
  <cellXfs count="645">
    <xf numFmtId="0" fontId="0" fillId="0" borderId="0" xfId="0"/>
    <xf numFmtId="0" fontId="2" fillId="0" borderId="0" xfId="0" applyFont="1"/>
    <xf numFmtId="0" fontId="4" fillId="0" borderId="0" xfId="3" applyFont="1" applyAlignment="1">
      <alignment horizontal="left"/>
    </xf>
    <xf numFmtId="0" fontId="2" fillId="2" borderId="0" xfId="0" applyFont="1" applyFill="1"/>
    <xf numFmtId="0" fontId="5" fillId="0" borderId="0" xfId="0" applyFont="1" applyAlignment="1">
      <alignment horizontal="center"/>
    </xf>
    <xf numFmtId="0" fontId="4" fillId="0" borderId="0" xfId="4" applyFont="1"/>
    <xf numFmtId="0" fontId="4" fillId="0" borderId="0" xfId="5" applyFont="1" applyAlignment="1">
      <alignment horizontal="center"/>
    </xf>
    <xf numFmtId="0" fontId="4" fillId="2" borderId="0" xfId="4" applyFont="1" applyFill="1"/>
    <xf numFmtId="0" fontId="2" fillId="0" borderId="0" xfId="4" applyFont="1"/>
    <xf numFmtId="0" fontId="9" fillId="0" borderId="0" xfId="4" applyFont="1"/>
    <xf numFmtId="0" fontId="2" fillId="0" borderId="0" xfId="4" applyFont="1" applyAlignment="1">
      <alignment horizontal="left" vertical="top"/>
    </xf>
    <xf numFmtId="0" fontId="2" fillId="2" borderId="0" xfId="4" applyFont="1" applyFill="1"/>
    <xf numFmtId="0" fontId="2" fillId="0" borderId="19" xfId="4" applyFont="1" applyBorder="1"/>
    <xf numFmtId="3" fontId="2" fillId="2" borderId="20" xfId="4" applyNumberFormat="1" applyFont="1" applyFill="1" applyBorder="1"/>
    <xf numFmtId="1" fontId="2" fillId="4" borderId="22" xfId="6" applyNumberFormat="1" applyFont="1" applyFill="1" applyBorder="1" applyAlignment="1" applyProtection="1">
      <alignment horizontal="right"/>
    </xf>
    <xf numFmtId="1" fontId="2" fillId="4" borderId="23" xfId="6" applyNumberFormat="1" applyFont="1" applyFill="1" applyBorder="1" applyAlignment="1" applyProtection="1">
      <alignment horizontal="right"/>
    </xf>
    <xf numFmtId="3" fontId="2" fillId="5" borderId="24" xfId="6" applyNumberFormat="1" applyFont="1" applyFill="1" applyBorder="1">
      <protection locked="0"/>
    </xf>
    <xf numFmtId="1" fontId="2" fillId="6" borderId="24" xfId="6" applyNumberFormat="1" applyFont="1" applyFill="1" applyBorder="1">
      <protection locked="0"/>
    </xf>
    <xf numFmtId="1" fontId="2" fillId="6" borderId="25" xfId="6" applyNumberFormat="1" applyFont="1" applyFill="1" applyBorder="1">
      <protection locked="0"/>
    </xf>
    <xf numFmtId="1" fontId="2" fillId="6" borderId="26" xfId="6" applyNumberFormat="1" applyFont="1" applyFill="1" applyBorder="1">
      <protection locked="0"/>
    </xf>
    <xf numFmtId="1" fontId="2" fillId="6" borderId="27" xfId="6" applyNumberFormat="1" applyFont="1" applyFill="1" applyBorder="1">
      <protection locked="0"/>
    </xf>
    <xf numFmtId="0" fontId="2" fillId="2" borderId="0" xfId="4" applyFont="1" applyFill="1" applyProtection="1">
      <protection hidden="1"/>
    </xf>
    <xf numFmtId="0" fontId="11" fillId="0" borderId="0" xfId="4" applyFont="1" applyAlignment="1">
      <alignment horizontal="center" vertical="center"/>
    </xf>
    <xf numFmtId="0" fontId="2" fillId="0" borderId="20" xfId="4" applyFont="1" applyBorder="1"/>
    <xf numFmtId="164" fontId="2" fillId="7" borderId="28" xfId="6" applyNumberFormat="1" applyFont="1" applyFill="1" applyBorder="1" applyProtection="1"/>
    <xf numFmtId="3" fontId="2" fillId="5" borderId="28" xfId="6" applyNumberFormat="1" applyFont="1" applyFill="1" applyBorder="1">
      <protection locked="0"/>
    </xf>
    <xf numFmtId="1" fontId="2" fillId="6" borderId="28" xfId="6" applyNumberFormat="1" applyFont="1" applyFill="1" applyBorder="1">
      <protection locked="0"/>
    </xf>
    <xf numFmtId="1" fontId="2" fillId="6" borderId="29" xfId="6" applyNumberFormat="1" applyFont="1" applyFill="1" applyBorder="1">
      <protection locked="0"/>
    </xf>
    <xf numFmtId="1" fontId="2" fillId="6" borderId="23" xfId="6" applyNumberFormat="1" applyFont="1" applyFill="1" applyBorder="1">
      <protection locked="0"/>
    </xf>
    <xf numFmtId="1" fontId="2" fillId="6" borderId="30" xfId="6" applyNumberFormat="1" applyFont="1" applyFill="1" applyBorder="1">
      <protection locked="0"/>
    </xf>
    <xf numFmtId="0" fontId="2" fillId="0" borderId="31" xfId="4" applyFont="1" applyBorder="1"/>
    <xf numFmtId="1" fontId="2" fillId="4" borderId="28" xfId="6" applyNumberFormat="1" applyFont="1" applyFill="1" applyBorder="1" applyAlignment="1" applyProtection="1">
      <alignment horizontal="right"/>
    </xf>
    <xf numFmtId="1" fontId="2" fillId="4" borderId="28" xfId="4" applyNumberFormat="1" applyFont="1" applyFill="1" applyBorder="1" applyAlignment="1">
      <alignment horizontal="right"/>
    </xf>
    <xf numFmtId="3" fontId="2" fillId="6" borderId="28" xfId="6" applyNumberFormat="1" applyFont="1" applyFill="1" applyBorder="1">
      <protection locked="0"/>
    </xf>
    <xf numFmtId="3" fontId="2" fillId="5" borderId="28" xfId="6" applyNumberFormat="1" applyFont="1" applyFill="1" applyBorder="1" applyAlignment="1">
      <alignment horizontal="right"/>
      <protection locked="0"/>
    </xf>
    <xf numFmtId="3" fontId="2" fillId="5" borderId="29" xfId="4" applyNumberFormat="1" applyFont="1" applyFill="1" applyBorder="1" applyAlignment="1" applyProtection="1">
      <alignment horizontal="right"/>
      <protection locked="0"/>
    </xf>
    <xf numFmtId="1" fontId="2" fillId="4" borderId="29" xfId="4" applyNumberFormat="1" applyFont="1" applyFill="1" applyBorder="1" applyAlignment="1">
      <alignment horizontal="right"/>
    </xf>
    <xf numFmtId="1" fontId="2" fillId="4" borderId="30" xfId="6" applyNumberFormat="1" applyFont="1" applyFill="1" applyBorder="1" applyAlignment="1" applyProtection="1">
      <alignment horizontal="right"/>
    </xf>
    <xf numFmtId="1" fontId="2" fillId="4" borderId="29" xfId="6" applyNumberFormat="1" applyFont="1" applyFill="1" applyBorder="1" applyAlignment="1" applyProtection="1">
      <alignment horizontal="right"/>
    </xf>
    <xf numFmtId="165" fontId="2" fillId="7" borderId="28" xfId="6" applyNumberFormat="1" applyFont="1" applyFill="1" applyBorder="1" applyProtection="1"/>
    <xf numFmtId="165" fontId="2" fillId="2" borderId="20" xfId="4" applyNumberFormat="1" applyFont="1" applyFill="1" applyBorder="1"/>
    <xf numFmtId="166" fontId="2" fillId="4" borderId="32" xfId="6" applyNumberFormat="1" applyFont="1" applyFill="1" applyBorder="1" applyAlignment="1" applyProtection="1">
      <alignment horizontal="right"/>
    </xf>
    <xf numFmtId="166" fontId="2" fillId="4" borderId="33" xfId="6" applyNumberFormat="1" applyFont="1" applyFill="1" applyBorder="1" applyAlignment="1" applyProtection="1">
      <alignment horizontal="right"/>
    </xf>
    <xf numFmtId="166" fontId="2" fillId="4" borderId="34" xfId="6" applyNumberFormat="1" applyFont="1" applyFill="1" applyBorder="1" applyAlignment="1" applyProtection="1">
      <alignment horizontal="right"/>
    </xf>
    <xf numFmtId="166" fontId="2" fillId="4" borderId="34" xfId="4" applyNumberFormat="1" applyFont="1" applyFill="1" applyBorder="1" applyAlignment="1">
      <alignment horizontal="right"/>
    </xf>
    <xf numFmtId="166" fontId="2" fillId="4" borderId="35" xfId="4" applyNumberFormat="1" applyFont="1" applyFill="1" applyBorder="1" applyAlignment="1">
      <alignment horizontal="right"/>
    </xf>
    <xf numFmtId="164" fontId="2" fillId="5" borderId="28" xfId="6" applyNumberFormat="1" applyFont="1" applyFill="1" applyBorder="1" applyAlignment="1">
      <alignment horizontal="right"/>
      <protection locked="0"/>
    </xf>
    <xf numFmtId="166" fontId="2" fillId="4" borderId="29" xfId="4" applyNumberFormat="1" applyFont="1" applyFill="1" applyBorder="1" applyAlignment="1">
      <alignment horizontal="right"/>
    </xf>
    <xf numFmtId="165" fontId="2" fillId="8" borderId="33" xfId="6" applyNumberFormat="1" applyFont="1" applyFill="1" applyBorder="1">
      <protection locked="0"/>
    </xf>
    <xf numFmtId="165" fontId="2" fillId="8" borderId="36" xfId="6" applyNumberFormat="1" applyFont="1" applyFill="1" applyBorder="1">
      <protection locked="0"/>
    </xf>
    <xf numFmtId="165" fontId="2" fillId="8" borderId="35" xfId="6" applyNumberFormat="1" applyFont="1" applyFill="1" applyBorder="1">
      <protection locked="0"/>
    </xf>
    <xf numFmtId="0" fontId="2" fillId="9" borderId="0" xfId="4" applyFont="1" applyFill="1" applyProtection="1">
      <protection hidden="1"/>
    </xf>
    <xf numFmtId="166" fontId="2" fillId="0" borderId="20" xfId="4" applyNumberFormat="1" applyFont="1" applyBorder="1"/>
    <xf numFmtId="166" fontId="2" fillId="5" borderId="37" xfId="6" applyNumberFormat="1" applyFont="1" applyFill="1" applyBorder="1">
      <protection locked="0"/>
    </xf>
    <xf numFmtId="166" fontId="2" fillId="5" borderId="38" xfId="6" applyNumberFormat="1" applyFont="1" applyFill="1" applyBorder="1">
      <protection locked="0"/>
    </xf>
    <xf numFmtId="166" fontId="2" fillId="7" borderId="17" xfId="6" applyNumberFormat="1" applyFont="1" applyFill="1" applyBorder="1" applyProtection="1"/>
    <xf numFmtId="166" fontId="2" fillId="7" borderId="18" xfId="6" applyNumberFormat="1" applyFont="1" applyFill="1" applyBorder="1" applyProtection="1"/>
    <xf numFmtId="166" fontId="2" fillId="7" borderId="16" xfId="6" applyNumberFormat="1" applyFont="1" applyFill="1" applyBorder="1" applyProtection="1"/>
    <xf numFmtId="166" fontId="2" fillId="7" borderId="39" xfId="6" applyNumberFormat="1" applyFont="1" applyFill="1" applyBorder="1" applyProtection="1"/>
    <xf numFmtId="0" fontId="3" fillId="10" borderId="0" xfId="7" applyFill="1"/>
    <xf numFmtId="0" fontId="2" fillId="0" borderId="2" xfId="4" applyFont="1" applyBorder="1" applyAlignment="1">
      <alignment horizontal="center"/>
    </xf>
    <xf numFmtId="166" fontId="2" fillId="0" borderId="21" xfId="4" applyNumberFormat="1" applyFont="1" applyBorder="1"/>
    <xf numFmtId="166" fontId="2" fillId="0" borderId="40" xfId="4" applyNumberFormat="1" applyFont="1" applyBorder="1"/>
    <xf numFmtId="166" fontId="2" fillId="0" borderId="41" xfId="4" applyNumberFormat="1" applyFont="1" applyBorder="1"/>
    <xf numFmtId="166" fontId="2" fillId="0" borderId="42" xfId="4" applyNumberFormat="1" applyFont="1" applyBorder="1"/>
    <xf numFmtId="1" fontId="2" fillId="0" borderId="42" xfId="4" applyNumberFormat="1" applyFont="1" applyBorder="1"/>
    <xf numFmtId="1" fontId="2" fillId="0" borderId="43" xfId="4" applyNumberFormat="1" applyFont="1" applyBorder="1"/>
    <xf numFmtId="165" fontId="2" fillId="0" borderId="41" xfId="4" applyNumberFormat="1" applyFont="1" applyBorder="1"/>
    <xf numFmtId="165" fontId="2" fillId="0" borderId="43" xfId="4" applyNumberFormat="1" applyFont="1" applyBorder="1"/>
    <xf numFmtId="1" fontId="2" fillId="2" borderId="20" xfId="4" applyNumberFormat="1" applyFont="1" applyFill="1" applyBorder="1"/>
    <xf numFmtId="1" fontId="2" fillId="4" borderId="22" xfId="6" applyNumberFormat="1" applyFont="1" applyFill="1" applyBorder="1" applyProtection="1"/>
    <xf numFmtId="1" fontId="2" fillId="5" borderId="28" xfId="6" applyNumberFormat="1" applyFont="1" applyFill="1" applyBorder="1">
      <protection locked="0"/>
    </xf>
    <xf numFmtId="1" fontId="2" fillId="8" borderId="28" xfId="6" applyNumberFormat="1" applyFont="1" applyFill="1" applyBorder="1">
      <protection locked="0"/>
    </xf>
    <xf numFmtId="1" fontId="2" fillId="8" borderId="29" xfId="6" applyNumberFormat="1" applyFont="1" applyFill="1" applyBorder="1">
      <protection locked="0"/>
    </xf>
    <xf numFmtId="1" fontId="2" fillId="4" borderId="28" xfId="6" applyNumberFormat="1" applyFont="1" applyFill="1" applyBorder="1" applyProtection="1"/>
    <xf numFmtId="1" fontId="2" fillId="4" borderId="33" xfId="6" applyNumberFormat="1" applyFont="1" applyFill="1" applyBorder="1" applyProtection="1"/>
    <xf numFmtId="1" fontId="2" fillId="4" borderId="35" xfId="6" applyNumberFormat="1" applyFont="1" applyFill="1" applyBorder="1" applyProtection="1"/>
    <xf numFmtId="1" fontId="2" fillId="4" borderId="36" xfId="6" applyNumberFormat="1" applyFont="1" applyFill="1" applyBorder="1" applyProtection="1"/>
    <xf numFmtId="3" fontId="2" fillId="5" borderId="29" xfId="6" applyNumberFormat="1" applyFont="1" applyFill="1" applyBorder="1">
      <protection locked="0"/>
    </xf>
    <xf numFmtId="165" fontId="2" fillId="0" borderId="0" xfId="4" applyNumberFormat="1" applyFont="1"/>
    <xf numFmtId="165" fontId="2" fillId="0" borderId="20" xfId="4" applyNumberFormat="1" applyFont="1" applyBorder="1"/>
    <xf numFmtId="166" fontId="2" fillId="4" borderId="44" xfId="6" applyNumberFormat="1" applyFont="1" applyFill="1" applyBorder="1" applyProtection="1"/>
    <xf numFmtId="166" fontId="2" fillId="7" borderId="28" xfId="6" applyNumberFormat="1" applyFont="1" applyFill="1" applyBorder="1" applyProtection="1"/>
    <xf numFmtId="166" fontId="2" fillId="4" borderId="34" xfId="6" applyNumberFormat="1" applyFont="1" applyFill="1" applyBorder="1" applyProtection="1"/>
    <xf numFmtId="166" fontId="2" fillId="5" borderId="28" xfId="6" applyNumberFormat="1" applyFont="1" applyFill="1" applyBorder="1">
      <protection locked="0"/>
    </xf>
    <xf numFmtId="1" fontId="2" fillId="7" borderId="16" xfId="6" applyNumberFormat="1" applyFont="1" applyFill="1" applyBorder="1" applyProtection="1"/>
    <xf numFmtId="1" fontId="2" fillId="7" borderId="18" xfId="6" applyNumberFormat="1" applyFont="1" applyFill="1" applyBorder="1" applyProtection="1"/>
    <xf numFmtId="1" fontId="2" fillId="7" borderId="39" xfId="6" applyNumberFormat="1" applyFont="1" applyFill="1" applyBorder="1" applyProtection="1"/>
    <xf numFmtId="165" fontId="2" fillId="0" borderId="40" xfId="4" applyNumberFormat="1" applyFont="1" applyBorder="1"/>
    <xf numFmtId="165" fontId="2" fillId="0" borderId="4" xfId="4" applyNumberFormat="1" applyFont="1" applyBorder="1"/>
    <xf numFmtId="166" fontId="2" fillId="4" borderId="26" xfId="6" applyNumberFormat="1" applyFont="1" applyFill="1" applyBorder="1" applyAlignment="1" applyProtection="1">
      <alignment horizontal="right"/>
    </xf>
    <xf numFmtId="166" fontId="2" fillId="7" borderId="24" xfId="6" applyNumberFormat="1" applyFont="1" applyFill="1" applyBorder="1" applyAlignment="1" applyProtection="1">
      <alignment horizontal="right"/>
    </xf>
    <xf numFmtId="166" fontId="2" fillId="7" borderId="25" xfId="6" applyNumberFormat="1" applyFont="1" applyFill="1" applyBorder="1" applyAlignment="1" applyProtection="1">
      <alignment horizontal="right"/>
    </xf>
    <xf numFmtId="1" fontId="2" fillId="4" borderId="45" xfId="6" applyNumberFormat="1" applyFont="1" applyFill="1" applyBorder="1" applyAlignment="1" applyProtection="1">
      <alignment horizontal="right"/>
    </xf>
    <xf numFmtId="1" fontId="2" fillId="4" borderId="25" xfId="6" applyNumberFormat="1" applyFont="1" applyFill="1" applyBorder="1" applyAlignment="1" applyProtection="1">
      <alignment horizontal="right"/>
    </xf>
    <xf numFmtId="1" fontId="2" fillId="4" borderId="26" xfId="6" applyNumberFormat="1" applyFont="1" applyFill="1" applyBorder="1" applyAlignment="1" applyProtection="1">
      <alignment horizontal="right"/>
    </xf>
    <xf numFmtId="1" fontId="2" fillId="4" borderId="27" xfId="6" applyNumberFormat="1" applyFont="1" applyFill="1" applyBorder="1" applyAlignment="1" applyProtection="1">
      <alignment horizontal="right"/>
    </xf>
    <xf numFmtId="0" fontId="2" fillId="0" borderId="46" xfId="4" applyFont="1" applyBorder="1"/>
    <xf numFmtId="1" fontId="2" fillId="4" borderId="33" xfId="6" applyNumberFormat="1" applyFont="1" applyFill="1" applyBorder="1" applyAlignment="1" applyProtection="1">
      <alignment horizontal="right"/>
    </xf>
    <xf numFmtId="1" fontId="2" fillId="7" borderId="34" xfId="6" applyNumberFormat="1" applyFont="1" applyFill="1" applyBorder="1" applyAlignment="1" applyProtection="1">
      <alignment horizontal="right"/>
    </xf>
    <xf numFmtId="1" fontId="2" fillId="7" borderId="35" xfId="4" applyNumberFormat="1" applyFont="1" applyFill="1" applyBorder="1" applyAlignment="1">
      <alignment horizontal="right"/>
    </xf>
    <xf numFmtId="1" fontId="2" fillId="4" borderId="47" xfId="6" applyNumberFormat="1" applyFont="1" applyFill="1" applyBorder="1" applyProtection="1"/>
    <xf numFmtId="1" fontId="2" fillId="4" borderId="44" xfId="6" applyNumberFormat="1" applyFont="1" applyFill="1" applyBorder="1" applyProtection="1"/>
    <xf numFmtId="1" fontId="2" fillId="4" borderId="48" xfId="6" applyNumberFormat="1" applyFont="1" applyFill="1" applyBorder="1" applyProtection="1"/>
    <xf numFmtId="167" fontId="2" fillId="0" borderId="0" xfId="4" applyNumberFormat="1" applyFont="1"/>
    <xf numFmtId="167" fontId="2" fillId="2" borderId="0" xfId="4" applyNumberFormat="1" applyFont="1" applyFill="1"/>
    <xf numFmtId="3" fontId="2" fillId="0" borderId="5" xfId="4" applyNumberFormat="1" applyFont="1" applyBorder="1"/>
    <xf numFmtId="1" fontId="2" fillId="7" borderId="12" xfId="6" applyNumberFormat="1" applyFont="1" applyFill="1" applyBorder="1" applyAlignment="1" applyProtection="1">
      <alignment horizontal="right"/>
    </xf>
    <xf numFmtId="1" fontId="2" fillId="7" borderId="49" xfId="4" applyNumberFormat="1" applyFont="1" applyFill="1" applyBorder="1" applyAlignment="1">
      <alignment horizontal="right"/>
    </xf>
    <xf numFmtId="1" fontId="2" fillId="4" borderId="50" xfId="6" applyNumberFormat="1" applyFont="1" applyFill="1" applyBorder="1" applyProtection="1"/>
    <xf numFmtId="1" fontId="2" fillId="4" borderId="13" xfId="6" applyNumberFormat="1" applyFont="1" applyFill="1" applyBorder="1" applyProtection="1"/>
    <xf numFmtId="1" fontId="2" fillId="4" borderId="15" xfId="6" applyNumberFormat="1" applyFont="1" applyFill="1" applyBorder="1" applyProtection="1"/>
    <xf numFmtId="1" fontId="2" fillId="4" borderId="0" xfId="6" applyNumberFormat="1" applyFont="1" applyFill="1" applyBorder="1" applyProtection="1"/>
    <xf numFmtId="1" fontId="2" fillId="4" borderId="51" xfId="6" applyNumberFormat="1" applyFont="1" applyFill="1" applyBorder="1" applyProtection="1"/>
    <xf numFmtId="167" fontId="2" fillId="10" borderId="0" xfId="4" applyNumberFormat="1" applyFont="1" applyFill="1"/>
    <xf numFmtId="0" fontId="2" fillId="0" borderId="14" xfId="4" applyFont="1" applyBorder="1" applyAlignment="1">
      <alignment vertical="center" wrapText="1"/>
    </xf>
    <xf numFmtId="2" fontId="2" fillId="0" borderId="42" xfId="4" applyNumberFormat="1" applyFont="1" applyBorder="1"/>
    <xf numFmtId="2" fontId="2" fillId="0" borderId="52" xfId="4" applyNumberFormat="1" applyFont="1" applyBorder="1"/>
    <xf numFmtId="2" fontId="2" fillId="0" borderId="40" xfId="4" applyNumberFormat="1" applyFont="1" applyBorder="1"/>
    <xf numFmtId="2" fontId="2" fillId="0" borderId="43" xfId="4" applyNumberFormat="1" applyFont="1" applyBorder="1"/>
    <xf numFmtId="2" fontId="2" fillId="0" borderId="41" xfId="4" applyNumberFormat="1" applyFont="1" applyBorder="1"/>
    <xf numFmtId="166" fontId="2" fillId="0" borderId="19" xfId="4" applyNumberFormat="1" applyFont="1" applyBorder="1"/>
    <xf numFmtId="166" fontId="2" fillId="11" borderId="28" xfId="6" applyNumberFormat="1" applyFont="1" applyFill="1" applyBorder="1">
      <protection locked="0"/>
    </xf>
    <xf numFmtId="166" fontId="2" fillId="4" borderId="53" xfId="6" applyNumberFormat="1" applyFont="1" applyFill="1" applyBorder="1" applyProtection="1"/>
    <xf numFmtId="166" fontId="2" fillId="4" borderId="25" xfId="6" applyNumberFormat="1" applyFont="1" applyFill="1" applyBorder="1" applyProtection="1"/>
    <xf numFmtId="166" fontId="2" fillId="4" borderId="27" xfId="6" applyNumberFormat="1" applyFont="1" applyFill="1" applyBorder="1" applyProtection="1"/>
    <xf numFmtId="166" fontId="2" fillId="4" borderId="54" xfId="6" applyNumberFormat="1" applyFont="1" applyFill="1" applyBorder="1" applyProtection="1"/>
    <xf numFmtId="166" fontId="2" fillId="0" borderId="55" xfId="4" applyNumberFormat="1" applyFont="1" applyBorder="1"/>
    <xf numFmtId="166" fontId="2" fillId="4" borderId="56" xfId="6" applyNumberFormat="1" applyFont="1" applyFill="1" applyBorder="1" applyProtection="1"/>
    <xf numFmtId="166" fontId="2" fillId="4" borderId="57" xfId="6" applyNumberFormat="1" applyFont="1" applyFill="1" applyBorder="1" applyProtection="1"/>
    <xf numFmtId="166" fontId="2" fillId="4" borderId="58" xfId="6" applyNumberFormat="1" applyFont="1" applyFill="1" applyBorder="1" applyProtection="1"/>
    <xf numFmtId="166" fontId="2" fillId="4" borderId="59" xfId="6" applyNumberFormat="1" applyFont="1" applyFill="1" applyBorder="1" applyProtection="1"/>
    <xf numFmtId="0" fontId="2" fillId="10" borderId="0" xfId="4" applyFont="1" applyFill="1"/>
    <xf numFmtId="166" fontId="2" fillId="0" borderId="43" xfId="4" applyNumberFormat="1" applyFont="1" applyBorder="1"/>
    <xf numFmtId="166" fontId="2" fillId="0" borderId="14" xfId="4" applyNumberFormat="1" applyFont="1" applyBorder="1"/>
    <xf numFmtId="166" fontId="2" fillId="0" borderId="15" xfId="4" applyNumberFormat="1" applyFont="1" applyBorder="1"/>
    <xf numFmtId="166" fontId="2" fillId="0" borderId="17" xfId="4" applyNumberFormat="1" applyFont="1" applyBorder="1"/>
    <xf numFmtId="166" fontId="2" fillId="0" borderId="16" xfId="4" applyNumberFormat="1" applyFont="1" applyBorder="1"/>
    <xf numFmtId="165" fontId="2" fillId="0" borderId="15" xfId="4" applyNumberFormat="1" applyFont="1" applyBorder="1"/>
    <xf numFmtId="165" fontId="2" fillId="0" borderId="16" xfId="4" applyNumberFormat="1" applyFont="1" applyBorder="1"/>
    <xf numFmtId="165" fontId="2" fillId="0" borderId="18" xfId="4" applyNumberFormat="1" applyFont="1" applyBorder="1"/>
    <xf numFmtId="165" fontId="2" fillId="0" borderId="0" xfId="4" applyNumberFormat="1" applyFont="1" applyAlignment="1">
      <alignment horizontal="center" vertical="center" wrapText="1"/>
    </xf>
    <xf numFmtId="2" fontId="2" fillId="0" borderId="0" xfId="4" applyNumberFormat="1" applyFont="1"/>
    <xf numFmtId="0" fontId="2" fillId="0" borderId="0" xfId="4" applyFont="1" applyAlignment="1">
      <alignment horizontal="centerContinuous"/>
    </xf>
    <xf numFmtId="1" fontId="2" fillId="0" borderId="19" xfId="1" applyNumberFormat="1" applyFont="1" applyFill="1" applyBorder="1" applyAlignment="1" applyProtection="1"/>
    <xf numFmtId="1" fontId="2" fillId="5" borderId="19" xfId="6" applyNumberFormat="1" applyFont="1" applyFill="1" applyBorder="1">
      <protection locked="0"/>
    </xf>
    <xf numFmtId="1" fontId="2" fillId="5" borderId="23" xfId="6" applyNumberFormat="1" applyFont="1" applyFill="1" applyBorder="1">
      <protection locked="0"/>
    </xf>
    <xf numFmtId="1" fontId="2" fillId="5" borderId="25" xfId="6" applyNumberFormat="1" applyFont="1" applyFill="1" applyBorder="1">
      <protection locked="0"/>
    </xf>
    <xf numFmtId="1" fontId="2" fillId="4" borderId="54" xfId="1" applyNumberFormat="1" applyFont="1" applyFill="1" applyBorder="1" applyAlignment="1" applyProtection="1"/>
    <xf numFmtId="1" fontId="2" fillId="5" borderId="22" xfId="6" applyNumberFormat="1" applyFont="1" applyFill="1" applyBorder="1">
      <protection locked="0"/>
    </xf>
    <xf numFmtId="1" fontId="2" fillId="5" borderId="64" xfId="6" applyNumberFormat="1" applyFont="1" applyFill="1" applyBorder="1">
      <protection locked="0"/>
    </xf>
    <xf numFmtId="0" fontId="13" fillId="0" borderId="0" xfId="4" applyFont="1"/>
    <xf numFmtId="0" fontId="2" fillId="0" borderId="47" xfId="4" applyFont="1" applyBorder="1" applyAlignment="1">
      <alignment horizontal="left" vertical="center" wrapText="1"/>
    </xf>
    <xf numFmtId="0" fontId="2" fillId="0" borderId="48" xfId="4" applyFont="1" applyBorder="1" applyAlignment="1">
      <alignment horizontal="left" vertical="center" wrapText="1"/>
    </xf>
    <xf numFmtId="1" fontId="2" fillId="0" borderId="31" xfId="1" applyNumberFormat="1" applyFont="1" applyFill="1" applyBorder="1" applyAlignment="1" applyProtection="1"/>
    <xf numFmtId="1" fontId="2" fillId="5" borderId="20" xfId="6" applyNumberFormat="1" applyFont="1" applyFill="1" applyBorder="1">
      <protection locked="0"/>
    </xf>
    <xf numFmtId="1" fontId="2" fillId="5" borderId="35" xfId="6" applyNumberFormat="1" applyFont="1" applyFill="1" applyBorder="1">
      <protection locked="0"/>
    </xf>
    <xf numFmtId="1" fontId="2" fillId="4" borderId="44" xfId="1" applyNumberFormat="1" applyFont="1" applyFill="1" applyBorder="1" applyAlignment="1" applyProtection="1"/>
    <xf numFmtId="1" fontId="2" fillId="0" borderId="46" xfId="1" applyNumberFormat="1" applyFont="1" applyFill="1" applyBorder="1" applyAlignment="1" applyProtection="1"/>
    <xf numFmtId="1" fontId="2" fillId="5" borderId="11" xfId="6" applyNumberFormat="1" applyFont="1" applyFill="1" applyBorder="1">
      <protection locked="0"/>
    </xf>
    <xf numFmtId="1" fontId="2" fillId="5" borderId="12" xfId="6" applyNumberFormat="1" applyFont="1" applyFill="1" applyBorder="1">
      <protection locked="0"/>
    </xf>
    <xf numFmtId="166" fontId="2" fillId="4" borderId="28" xfId="4" applyNumberFormat="1" applyFont="1" applyFill="1" applyBorder="1" applyAlignment="1">
      <alignment horizontal="right"/>
    </xf>
    <xf numFmtId="166" fontId="2" fillId="4" borderId="28" xfId="6" applyNumberFormat="1" applyFont="1" applyFill="1" applyBorder="1" applyAlignment="1" applyProtection="1">
      <alignment horizontal="right"/>
    </xf>
    <xf numFmtId="166" fontId="2" fillId="4" borderId="67" xfId="4" applyNumberFormat="1" applyFont="1" applyFill="1" applyBorder="1" applyAlignment="1">
      <alignment horizontal="right"/>
    </xf>
    <xf numFmtId="1" fontId="2" fillId="7" borderId="32" xfId="6" applyNumberFormat="1" applyFont="1" applyFill="1" applyBorder="1" applyProtection="1"/>
    <xf numFmtId="1" fontId="2" fillId="7" borderId="66" xfId="6" applyNumberFormat="1" applyFont="1" applyFill="1" applyBorder="1" applyProtection="1"/>
    <xf numFmtId="1" fontId="2" fillId="7" borderId="68" xfId="6" applyNumberFormat="1" applyFont="1" applyFill="1" applyBorder="1" applyProtection="1"/>
    <xf numFmtId="0" fontId="2" fillId="0" borderId="58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 wrapText="1"/>
    </xf>
    <xf numFmtId="1" fontId="2" fillId="0" borderId="55" xfId="1" applyNumberFormat="1" applyFont="1" applyFill="1" applyBorder="1" applyAlignment="1" applyProtection="1"/>
    <xf numFmtId="1" fontId="2" fillId="5" borderId="14" xfId="6" applyNumberFormat="1" applyFont="1" applyFill="1" applyBorder="1">
      <protection locked="0"/>
    </xf>
    <xf numFmtId="1" fontId="2" fillId="5" borderId="69" xfId="6" applyNumberFormat="1" applyFont="1" applyFill="1" applyBorder="1">
      <protection locked="0"/>
    </xf>
    <xf numFmtId="1" fontId="2" fillId="7" borderId="37" xfId="6" applyNumberFormat="1" applyFont="1" applyFill="1" applyBorder="1" applyProtection="1"/>
    <xf numFmtId="1" fontId="2" fillId="7" borderId="59" xfId="6" applyNumberFormat="1" applyFont="1" applyFill="1" applyBorder="1" applyProtection="1"/>
    <xf numFmtId="1" fontId="2" fillId="7" borderId="38" xfId="6" applyNumberFormat="1" applyFont="1" applyFill="1" applyBorder="1" applyProtection="1"/>
    <xf numFmtId="0" fontId="3" fillId="10" borderId="0" xfId="8" applyFill="1"/>
    <xf numFmtId="1" fontId="2" fillId="0" borderId="21" xfId="1" applyNumberFormat="1" applyFont="1" applyFill="1" applyBorder="1" applyAlignment="1" applyProtection="1"/>
    <xf numFmtId="1" fontId="2" fillId="0" borderId="40" xfId="1" applyNumberFormat="1" applyFont="1" applyFill="1" applyBorder="1" applyAlignment="1" applyProtection="1"/>
    <xf numFmtId="1" fontId="2" fillId="0" borderId="42" xfId="1" applyNumberFormat="1" applyFont="1" applyFill="1" applyBorder="1" applyAlignment="1" applyProtection="1"/>
    <xf numFmtId="1" fontId="2" fillId="0" borderId="43" xfId="1" applyNumberFormat="1" applyFont="1" applyFill="1" applyBorder="1" applyAlignment="1" applyProtection="1"/>
    <xf numFmtId="1" fontId="2" fillId="0" borderId="4" xfId="1" applyNumberFormat="1" applyFont="1" applyFill="1" applyBorder="1" applyAlignment="1" applyProtection="1"/>
    <xf numFmtId="1" fontId="2" fillId="5" borderId="21" xfId="6" applyNumberFormat="1" applyFont="1" applyFill="1" applyBorder="1">
      <protection locked="0"/>
    </xf>
    <xf numFmtId="1" fontId="2" fillId="5" borderId="41" xfId="6" applyNumberFormat="1" applyFont="1" applyFill="1" applyBorder="1">
      <protection locked="0"/>
    </xf>
    <xf numFmtId="1" fontId="2" fillId="5" borderId="40" xfId="6" applyNumberFormat="1" applyFont="1" applyFill="1" applyBorder="1">
      <protection locked="0"/>
    </xf>
    <xf numFmtId="1" fontId="2" fillId="5" borderId="42" xfId="6" applyNumberFormat="1" applyFont="1" applyFill="1" applyBorder="1">
      <protection locked="0"/>
    </xf>
    <xf numFmtId="1" fontId="2" fillId="5" borderId="43" xfId="6" applyNumberFormat="1" applyFont="1" applyFill="1" applyBorder="1">
      <protection locked="0"/>
    </xf>
    <xf numFmtId="1" fontId="2" fillId="5" borderId="4" xfId="6" applyNumberFormat="1" applyFont="1" applyFill="1" applyBorder="1">
      <protection locked="0"/>
    </xf>
    <xf numFmtId="3" fontId="2" fillId="2" borderId="20" xfId="4" applyNumberFormat="1" applyFont="1" applyFill="1" applyBorder="1" applyAlignment="1">
      <alignment horizontal="left"/>
    </xf>
    <xf numFmtId="1" fontId="2" fillId="8" borderId="22" xfId="6" applyNumberFormat="1" applyFont="1" applyFill="1" applyBorder="1" applyAlignment="1">
      <alignment horizontal="left"/>
      <protection locked="0"/>
    </xf>
    <xf numFmtId="1" fontId="2" fillId="8" borderId="23" xfId="6" applyNumberFormat="1" applyFont="1" applyFill="1" applyBorder="1" applyAlignment="1">
      <alignment horizontal="left"/>
      <protection locked="0"/>
    </xf>
    <xf numFmtId="1" fontId="2" fillId="8" borderId="24" xfId="6" applyNumberFormat="1" applyFont="1" applyFill="1" applyBorder="1" applyAlignment="1">
      <alignment horizontal="left"/>
      <protection locked="0"/>
    </xf>
    <xf numFmtId="1" fontId="2" fillId="5" borderId="24" xfId="6" applyNumberFormat="1" applyFont="1" applyFill="1" applyBorder="1" applyAlignment="1">
      <alignment horizontal="left"/>
      <protection locked="0"/>
    </xf>
    <xf numFmtId="1" fontId="2" fillId="6" borderId="24" xfId="6" applyNumberFormat="1" applyFont="1" applyFill="1" applyBorder="1" applyAlignment="1">
      <alignment horizontal="left"/>
      <protection locked="0"/>
    </xf>
    <xf numFmtId="1" fontId="2" fillId="6" borderId="25" xfId="6" applyNumberFormat="1" applyFont="1" applyFill="1" applyBorder="1" applyAlignment="1">
      <alignment horizontal="left"/>
      <protection locked="0"/>
    </xf>
    <xf numFmtId="1" fontId="2" fillId="11" borderId="26" xfId="6" applyNumberFormat="1" applyFont="1" applyFill="1" applyBorder="1" applyAlignment="1">
      <alignment horizontal="left"/>
      <protection locked="0"/>
    </xf>
    <xf numFmtId="1" fontId="2" fillId="11" borderId="25" xfId="6" applyNumberFormat="1" applyFont="1" applyFill="1" applyBorder="1" applyAlignment="1">
      <alignment horizontal="left"/>
      <protection locked="0"/>
    </xf>
    <xf numFmtId="1" fontId="2" fillId="11" borderId="45" xfId="6" applyNumberFormat="1" applyFont="1" applyFill="1" applyBorder="1" applyAlignment="1">
      <alignment horizontal="left"/>
      <protection locked="0"/>
    </xf>
    <xf numFmtId="1" fontId="2" fillId="11" borderId="24" xfId="6" applyNumberFormat="1" applyFont="1" applyFill="1" applyBorder="1" applyAlignment="1">
      <alignment horizontal="left"/>
      <protection locked="0"/>
    </xf>
    <xf numFmtId="0" fontId="2" fillId="12" borderId="0" xfId="0" applyFont="1" applyFill="1" applyAlignment="1">
      <alignment vertical="top"/>
    </xf>
    <xf numFmtId="1" fontId="2" fillId="5" borderId="28" xfId="6" applyNumberFormat="1" applyFont="1" applyFill="1" applyBorder="1" applyAlignment="1">
      <alignment horizontal="left"/>
      <protection locked="0"/>
    </xf>
    <xf numFmtId="1" fontId="2" fillId="6" borderId="28" xfId="6" applyNumberFormat="1" applyFont="1" applyFill="1" applyBorder="1" applyAlignment="1">
      <alignment horizontal="left"/>
      <protection locked="0"/>
    </xf>
    <xf numFmtId="1" fontId="2" fillId="6" borderId="35" xfId="6" applyNumberFormat="1" applyFont="1" applyFill="1" applyBorder="1" applyAlignment="1">
      <alignment horizontal="left"/>
      <protection locked="0"/>
    </xf>
    <xf numFmtId="1" fontId="2" fillId="11" borderId="33" xfId="6" applyNumberFormat="1" applyFont="1" applyFill="1" applyBorder="1" applyAlignment="1">
      <alignment horizontal="left"/>
      <protection locked="0"/>
    </xf>
    <xf numFmtId="1" fontId="2" fillId="11" borderId="35" xfId="6" applyNumberFormat="1" applyFont="1" applyFill="1" applyBorder="1" applyAlignment="1">
      <alignment horizontal="left"/>
      <protection locked="0"/>
    </xf>
    <xf numFmtId="1" fontId="2" fillId="11" borderId="44" xfId="6" applyNumberFormat="1" applyFont="1" applyFill="1" applyBorder="1" applyAlignment="1">
      <alignment horizontal="left"/>
      <protection locked="0"/>
    </xf>
    <xf numFmtId="1" fontId="2" fillId="11" borderId="34" xfId="6" applyNumberFormat="1" applyFont="1" applyFill="1" applyBorder="1" applyAlignment="1">
      <alignment horizontal="left"/>
      <protection locked="0"/>
    </xf>
    <xf numFmtId="0" fontId="2" fillId="12" borderId="0" xfId="0" applyFont="1" applyFill="1" applyAlignment="1">
      <alignment horizontal="left" vertical="top"/>
    </xf>
    <xf numFmtId="1" fontId="2" fillId="4" borderId="22" xfId="6" applyNumberFormat="1" applyFont="1" applyFill="1" applyBorder="1" applyAlignment="1" applyProtection="1">
      <alignment horizontal="left"/>
    </xf>
    <xf numFmtId="1" fontId="2" fillId="4" borderId="23" xfId="6" applyNumberFormat="1" applyFont="1" applyFill="1" applyBorder="1" applyAlignment="1" applyProtection="1">
      <alignment horizontal="left"/>
    </xf>
    <xf numFmtId="1" fontId="2" fillId="4" borderId="28" xfId="6" applyNumberFormat="1" applyFont="1" applyFill="1" applyBorder="1" applyAlignment="1" applyProtection="1">
      <alignment horizontal="left"/>
    </xf>
    <xf numFmtId="1" fontId="2" fillId="4" borderId="28" xfId="4" applyNumberFormat="1" applyFont="1" applyFill="1" applyBorder="1" applyAlignment="1">
      <alignment horizontal="left"/>
    </xf>
    <xf numFmtId="1" fontId="2" fillId="5" borderId="29" xfId="6" applyNumberFormat="1" applyFont="1" applyFill="1" applyBorder="1" applyAlignment="1">
      <alignment horizontal="left"/>
      <protection locked="0"/>
    </xf>
    <xf numFmtId="1" fontId="2" fillId="4" borderId="29" xfId="4" applyNumberFormat="1" applyFont="1" applyFill="1" applyBorder="1" applyAlignment="1">
      <alignment horizontal="left"/>
    </xf>
    <xf numFmtId="1" fontId="2" fillId="4" borderId="29" xfId="6" applyNumberFormat="1" applyFont="1" applyFill="1" applyBorder="1" applyAlignment="1" applyProtection="1">
      <alignment horizontal="left"/>
    </xf>
    <xf numFmtId="0" fontId="2" fillId="12" borderId="0" xfId="0" applyFont="1" applyFill="1" applyAlignment="1">
      <alignment vertical="center"/>
    </xf>
    <xf numFmtId="1" fontId="2" fillId="7" borderId="28" xfId="6" applyNumberFormat="1" applyFont="1" applyFill="1" applyBorder="1" applyAlignment="1" applyProtection="1">
      <alignment horizontal="left"/>
    </xf>
    <xf numFmtId="165" fontId="2" fillId="0" borderId="20" xfId="4" applyNumberFormat="1" applyFont="1" applyBorder="1" applyAlignment="1">
      <alignment horizontal="left"/>
    </xf>
    <xf numFmtId="166" fontId="2" fillId="4" borderId="22" xfId="6" applyNumberFormat="1" applyFont="1" applyFill="1" applyBorder="1" applyAlignment="1" applyProtection="1">
      <alignment horizontal="left"/>
    </xf>
    <xf numFmtId="166" fontId="2" fillId="4" borderId="23" xfId="6" applyNumberFormat="1" applyFont="1" applyFill="1" applyBorder="1" applyAlignment="1" applyProtection="1">
      <alignment horizontal="left"/>
    </xf>
    <xf numFmtId="166" fontId="2" fillId="4" borderId="28" xfId="6" applyNumberFormat="1" applyFont="1" applyFill="1" applyBorder="1" applyAlignment="1" applyProtection="1">
      <alignment horizontal="left"/>
    </xf>
    <xf numFmtId="166" fontId="2" fillId="4" borderId="28" xfId="4" applyNumberFormat="1" applyFont="1" applyFill="1" applyBorder="1" applyAlignment="1">
      <alignment horizontal="left"/>
    </xf>
    <xf numFmtId="166" fontId="2" fillId="4" borderId="29" xfId="4" applyNumberFormat="1" applyFont="1" applyFill="1" applyBorder="1" applyAlignment="1">
      <alignment horizontal="left"/>
    </xf>
    <xf numFmtId="165" fontId="2" fillId="8" borderId="33" xfId="6" applyNumberFormat="1" applyFont="1" applyFill="1" applyBorder="1" applyAlignment="1">
      <alignment horizontal="left"/>
      <protection locked="0"/>
    </xf>
    <xf numFmtId="165" fontId="2" fillId="8" borderId="44" xfId="6" applyNumberFormat="1" applyFont="1" applyFill="1" applyBorder="1" applyAlignment="1">
      <alignment horizontal="left"/>
      <protection locked="0"/>
    </xf>
    <xf numFmtId="165" fontId="2" fillId="8" borderId="34" xfId="6" applyNumberFormat="1" applyFont="1" applyFill="1" applyBorder="1" applyAlignment="1">
      <alignment horizontal="left"/>
      <protection locked="0"/>
    </xf>
    <xf numFmtId="165" fontId="2" fillId="8" borderId="35" xfId="6" applyNumberFormat="1" applyFont="1" applyFill="1" applyBorder="1" applyAlignment="1">
      <alignment horizontal="left"/>
      <protection locked="0"/>
    </xf>
    <xf numFmtId="166" fontId="2" fillId="0" borderId="20" xfId="4" applyNumberFormat="1" applyFont="1" applyBorder="1" applyAlignment="1">
      <alignment horizontal="left"/>
    </xf>
    <xf numFmtId="166" fontId="2" fillId="5" borderId="28" xfId="6" applyNumberFormat="1" applyFont="1" applyFill="1" applyBorder="1" applyAlignment="1">
      <alignment horizontal="left"/>
      <protection locked="0"/>
    </xf>
    <xf numFmtId="166" fontId="2" fillId="7" borderId="28" xfId="6" applyNumberFormat="1" applyFont="1" applyFill="1" applyBorder="1" applyAlignment="1" applyProtection="1">
      <alignment horizontal="left"/>
    </xf>
    <xf numFmtId="166" fontId="2" fillId="7" borderId="29" xfId="4" applyNumberFormat="1" applyFont="1" applyFill="1" applyBorder="1" applyAlignment="1">
      <alignment horizontal="left"/>
    </xf>
    <xf numFmtId="1" fontId="2" fillId="7" borderId="33" xfId="6" applyNumberFormat="1" applyFont="1" applyFill="1" applyBorder="1" applyAlignment="1" applyProtection="1">
      <alignment horizontal="left"/>
    </xf>
    <xf numFmtId="1" fontId="2" fillId="7" borderId="35" xfId="6" applyNumberFormat="1" applyFont="1" applyFill="1" applyBorder="1" applyAlignment="1" applyProtection="1">
      <alignment horizontal="left"/>
    </xf>
    <xf numFmtId="1" fontId="2" fillId="7" borderId="44" xfId="6" applyNumberFormat="1" applyFont="1" applyFill="1" applyBorder="1" applyAlignment="1" applyProtection="1">
      <alignment horizontal="left"/>
    </xf>
    <xf numFmtId="1" fontId="2" fillId="7" borderId="38" xfId="0" applyNumberFormat="1" applyFont="1" applyFill="1" applyBorder="1" applyAlignment="1">
      <alignment horizontal="left"/>
    </xf>
    <xf numFmtId="1" fontId="2" fillId="7" borderId="57" xfId="0" applyNumberFormat="1" applyFont="1" applyFill="1" applyBorder="1" applyAlignment="1">
      <alignment horizontal="left"/>
    </xf>
    <xf numFmtId="165" fontId="2" fillId="0" borderId="42" xfId="4" applyNumberFormat="1" applyFont="1" applyBorder="1"/>
    <xf numFmtId="1" fontId="2" fillId="8" borderId="45" xfId="6" applyNumberFormat="1" applyFont="1" applyFill="1" applyBorder="1" applyAlignment="1">
      <alignment horizontal="left"/>
      <protection locked="0"/>
    </xf>
    <xf numFmtId="1" fontId="2" fillId="6" borderId="29" xfId="6" applyNumberFormat="1" applyFont="1" applyFill="1" applyBorder="1" applyAlignment="1">
      <alignment horizontal="left"/>
      <protection locked="0"/>
    </xf>
    <xf numFmtId="1" fontId="2" fillId="6" borderId="23" xfId="6" applyNumberFormat="1" applyFont="1" applyFill="1" applyBorder="1" applyAlignment="1">
      <alignment horizontal="left"/>
      <protection locked="0"/>
    </xf>
    <xf numFmtId="1" fontId="2" fillId="6" borderId="22" xfId="6" applyNumberFormat="1" applyFont="1" applyFill="1" applyBorder="1" applyAlignment="1">
      <alignment horizontal="left"/>
      <protection locked="0"/>
    </xf>
    <xf numFmtId="1" fontId="2" fillId="8" borderId="34" xfId="6" applyNumberFormat="1" applyFont="1" applyFill="1" applyBorder="1" applyAlignment="1">
      <alignment horizontal="left"/>
      <protection locked="0"/>
    </xf>
    <xf numFmtId="1" fontId="2" fillId="8" borderId="28" xfId="6" applyNumberFormat="1" applyFont="1" applyFill="1" applyBorder="1" applyAlignment="1">
      <alignment horizontal="left"/>
      <protection locked="0"/>
    </xf>
    <xf numFmtId="1" fontId="2" fillId="8" borderId="29" xfId="6" applyNumberFormat="1" applyFont="1" applyFill="1" applyBorder="1" applyAlignment="1">
      <alignment horizontal="left"/>
      <protection locked="0"/>
    </xf>
    <xf numFmtId="0" fontId="2" fillId="12" borderId="0" xfId="0" applyFont="1" applyFill="1" applyAlignment="1">
      <alignment horizontal="left" vertical="center"/>
    </xf>
    <xf numFmtId="1" fontId="2" fillId="5" borderId="29" xfId="4" applyNumberFormat="1" applyFont="1" applyFill="1" applyBorder="1" applyAlignment="1" applyProtection="1">
      <alignment horizontal="left"/>
      <protection locked="0"/>
    </xf>
    <xf numFmtId="1" fontId="2" fillId="4" borderId="33" xfId="6" applyNumberFormat="1" applyFont="1" applyFill="1" applyBorder="1" applyAlignment="1" applyProtection="1">
      <alignment horizontal="left"/>
    </xf>
    <xf numFmtId="1" fontId="2" fillId="4" borderId="35" xfId="6" applyNumberFormat="1" applyFont="1" applyFill="1" applyBorder="1" applyAlignment="1" applyProtection="1">
      <alignment horizontal="left"/>
    </xf>
    <xf numFmtId="1" fontId="2" fillId="4" borderId="44" xfId="6" applyNumberFormat="1" applyFont="1" applyFill="1" applyBorder="1" applyAlignment="1" applyProtection="1">
      <alignment horizontal="left"/>
    </xf>
    <xf numFmtId="1" fontId="2" fillId="4" borderId="34" xfId="6" applyNumberFormat="1" applyFont="1" applyFill="1" applyBorder="1" applyAlignment="1" applyProtection="1">
      <alignment horizontal="left"/>
    </xf>
    <xf numFmtId="165" fontId="2" fillId="7" borderId="28" xfId="6" applyNumberFormat="1" applyFont="1" applyFill="1" applyBorder="1" applyAlignment="1" applyProtection="1">
      <alignment horizontal="left"/>
    </xf>
    <xf numFmtId="164" fontId="2" fillId="7" borderId="28" xfId="6" applyNumberFormat="1" applyFont="1" applyFill="1" applyBorder="1" applyAlignment="1" applyProtection="1">
      <alignment horizontal="left"/>
    </xf>
    <xf numFmtId="3" fontId="2" fillId="0" borderId="20" xfId="4" applyNumberFormat="1" applyFont="1" applyBorder="1" applyAlignment="1">
      <alignment horizontal="left"/>
    </xf>
    <xf numFmtId="165" fontId="2" fillId="7" borderId="29" xfId="6" applyNumberFormat="1" applyFont="1" applyFill="1" applyBorder="1" applyAlignment="1" applyProtection="1">
      <alignment horizontal="left"/>
    </xf>
    <xf numFmtId="1" fontId="2" fillId="7" borderId="34" xfId="6" applyNumberFormat="1" applyFont="1" applyFill="1" applyBorder="1" applyAlignment="1" applyProtection="1">
      <alignment horizontal="left"/>
    </xf>
    <xf numFmtId="1" fontId="2" fillId="0" borderId="41" xfId="4" applyNumberFormat="1" applyFont="1" applyBorder="1"/>
    <xf numFmtId="166" fontId="2" fillId="7" borderId="29" xfId="6" applyNumberFormat="1" applyFont="1" applyFill="1" applyBorder="1" applyAlignment="1" applyProtection="1">
      <alignment horizontal="left"/>
    </xf>
    <xf numFmtId="166" fontId="2" fillId="4" borderId="29" xfId="6" applyNumberFormat="1" applyFont="1" applyFill="1" applyBorder="1" applyAlignment="1" applyProtection="1">
      <alignment horizontal="left"/>
    </xf>
    <xf numFmtId="166" fontId="2" fillId="2" borderId="20" xfId="4" applyNumberFormat="1" applyFont="1" applyFill="1" applyBorder="1" applyAlignment="1">
      <alignment horizontal="left"/>
    </xf>
    <xf numFmtId="1" fontId="2" fillId="7" borderId="29" xfId="4" applyNumberFormat="1" applyFont="1" applyFill="1" applyBorder="1" applyAlignment="1">
      <alignment horizontal="left"/>
    </xf>
    <xf numFmtId="1" fontId="2" fillId="4" borderId="30" xfId="6" applyNumberFormat="1" applyFont="1" applyFill="1" applyBorder="1" applyAlignment="1" applyProtection="1">
      <alignment horizontal="left"/>
    </xf>
    <xf numFmtId="3" fontId="2" fillId="2" borderId="5" xfId="4" applyNumberFormat="1" applyFont="1" applyFill="1" applyBorder="1" applyAlignment="1">
      <alignment horizontal="left"/>
    </xf>
    <xf numFmtId="1" fontId="2" fillId="7" borderId="12" xfId="6" applyNumberFormat="1" applyFont="1" applyFill="1" applyBorder="1" applyAlignment="1" applyProtection="1">
      <alignment horizontal="left"/>
    </xf>
    <xf numFmtId="1" fontId="2" fillId="7" borderId="49" xfId="4" applyNumberFormat="1" applyFont="1" applyFill="1" applyBorder="1" applyAlignment="1">
      <alignment horizontal="left"/>
    </xf>
    <xf numFmtId="1" fontId="2" fillId="4" borderId="50" xfId="6" applyNumberFormat="1" applyFont="1" applyFill="1" applyBorder="1" applyAlignment="1" applyProtection="1">
      <alignment horizontal="left"/>
    </xf>
    <xf numFmtId="1" fontId="2" fillId="4" borderId="18" xfId="6" applyNumberFormat="1" applyFont="1" applyFill="1" applyBorder="1" applyAlignment="1" applyProtection="1">
      <alignment horizontal="left"/>
    </xf>
    <xf numFmtId="1" fontId="2" fillId="4" borderId="10" xfId="6" applyNumberFormat="1" applyFont="1" applyFill="1" applyBorder="1" applyAlignment="1" applyProtection="1">
      <alignment horizontal="left"/>
    </xf>
    <xf numFmtId="1" fontId="2" fillId="4" borderId="17" xfId="6" applyNumberFormat="1" applyFont="1" applyFill="1" applyBorder="1" applyAlignment="1" applyProtection="1">
      <alignment horizontal="left"/>
    </xf>
    <xf numFmtId="166" fontId="2" fillId="0" borderId="19" xfId="4" applyNumberFormat="1" applyFont="1" applyBorder="1" applyAlignment="1">
      <alignment horizontal="left"/>
    </xf>
    <xf numFmtId="166" fontId="2" fillId="11" borderId="28" xfId="6" applyNumberFormat="1" applyFont="1" applyFill="1" applyBorder="1" applyAlignment="1">
      <alignment horizontal="left"/>
      <protection locked="0"/>
    </xf>
    <xf numFmtId="1" fontId="2" fillId="4" borderId="53" xfId="6" applyNumberFormat="1" applyFont="1" applyFill="1" applyBorder="1" applyAlignment="1" applyProtection="1">
      <alignment horizontal="left"/>
    </xf>
    <xf numFmtId="1" fontId="2" fillId="4" borderId="25" xfId="6" applyNumberFormat="1" applyFont="1" applyFill="1" applyBorder="1" applyAlignment="1" applyProtection="1">
      <alignment horizontal="left"/>
    </xf>
    <xf numFmtId="1" fontId="2" fillId="4" borderId="45" xfId="6" applyNumberFormat="1" applyFont="1" applyFill="1" applyBorder="1" applyAlignment="1" applyProtection="1">
      <alignment horizontal="left"/>
    </xf>
    <xf numFmtId="1" fontId="2" fillId="4" borderId="24" xfId="6" applyNumberFormat="1" applyFont="1" applyFill="1" applyBorder="1" applyAlignment="1" applyProtection="1">
      <alignment horizontal="left"/>
    </xf>
    <xf numFmtId="166" fontId="2" fillId="0" borderId="55" xfId="4" applyNumberFormat="1" applyFont="1" applyBorder="1" applyAlignment="1">
      <alignment horizontal="left"/>
    </xf>
    <xf numFmtId="166" fontId="2" fillId="5" borderId="12" xfId="6" applyNumberFormat="1" applyFont="1" applyFill="1" applyBorder="1" applyAlignment="1">
      <alignment horizontal="left"/>
      <protection locked="0"/>
    </xf>
    <xf numFmtId="166" fontId="2" fillId="11" borderId="12" xfId="6" applyNumberFormat="1" applyFont="1" applyFill="1" applyBorder="1" applyAlignment="1">
      <alignment horizontal="left"/>
      <protection locked="0"/>
    </xf>
    <xf numFmtId="1" fontId="2" fillId="4" borderId="72" xfId="6" applyNumberFormat="1" applyFont="1" applyFill="1" applyBorder="1" applyAlignment="1" applyProtection="1">
      <alignment horizontal="left"/>
    </xf>
    <xf numFmtId="1" fontId="2" fillId="4" borderId="73" xfId="6" applyNumberFormat="1" applyFont="1" applyFill="1" applyBorder="1" applyAlignment="1" applyProtection="1">
      <alignment horizontal="left"/>
    </xf>
    <xf numFmtId="1" fontId="2" fillId="4" borderId="32" xfId="6" applyNumberFormat="1" applyFont="1" applyFill="1" applyBorder="1" applyAlignment="1" applyProtection="1">
      <alignment horizontal="left"/>
    </xf>
    <xf numFmtId="1" fontId="2" fillId="4" borderId="68" xfId="6" applyNumberFormat="1" applyFont="1" applyFill="1" applyBorder="1" applyAlignment="1" applyProtection="1">
      <alignment horizontal="left"/>
    </xf>
    <xf numFmtId="0" fontId="2" fillId="0" borderId="21" xfId="4" applyFont="1" applyBorder="1" applyAlignment="1">
      <alignment horizontal="center"/>
    </xf>
    <xf numFmtId="166" fontId="2" fillId="0" borderId="40" xfId="6" applyNumberFormat="1" applyFont="1" applyFill="1" applyBorder="1" applyProtection="1"/>
    <xf numFmtId="166" fontId="2" fillId="0" borderId="42" xfId="6" applyNumberFormat="1" applyFont="1" applyFill="1" applyBorder="1" applyProtection="1"/>
    <xf numFmtId="166" fontId="2" fillId="0" borderId="41" xfId="6" applyNumberFormat="1" applyFont="1" applyFill="1" applyBorder="1" applyProtection="1"/>
    <xf numFmtId="2" fontId="2" fillId="0" borderId="40" xfId="6" applyNumberFormat="1" applyFont="1" applyFill="1" applyBorder="1" applyProtection="1"/>
    <xf numFmtId="2" fontId="2" fillId="0" borderId="41" xfId="6" applyNumberFormat="1" applyFont="1" applyFill="1" applyBorder="1" applyProtection="1"/>
    <xf numFmtId="2" fontId="2" fillId="0" borderId="42" xfId="6" applyNumberFormat="1" applyFont="1" applyFill="1" applyBorder="1" applyProtection="1"/>
    <xf numFmtId="2" fontId="2" fillId="0" borderId="43" xfId="6" applyNumberFormat="1" applyFont="1" applyFill="1" applyBorder="1" applyProtection="1"/>
    <xf numFmtId="166" fontId="2" fillId="0" borderId="39" xfId="4" applyNumberFormat="1" applyFont="1" applyBorder="1"/>
    <xf numFmtId="2" fontId="2" fillId="0" borderId="4" xfId="4" applyNumberFormat="1" applyFont="1" applyBorder="1"/>
    <xf numFmtId="2" fontId="2" fillId="0" borderId="15" xfId="4" applyNumberFormat="1" applyFont="1" applyBorder="1"/>
    <xf numFmtId="2" fontId="2" fillId="0" borderId="17" xfId="4" applyNumberFormat="1" applyFont="1" applyBorder="1"/>
    <xf numFmtId="2" fontId="2" fillId="0" borderId="18" xfId="4" applyNumberFormat="1" applyFont="1" applyBorder="1"/>
    <xf numFmtId="1" fontId="2" fillId="0" borderId="53" xfId="1" applyNumberFormat="1" applyFont="1" applyFill="1" applyBorder="1" applyAlignment="1" applyProtection="1">
      <alignment horizontal="left"/>
    </xf>
    <xf numFmtId="1" fontId="2" fillId="5" borderId="19" xfId="6" applyNumberFormat="1" applyFont="1" applyFill="1" applyBorder="1" applyAlignment="1">
      <alignment horizontal="left"/>
      <protection locked="0"/>
    </xf>
    <xf numFmtId="1" fontId="2" fillId="5" borderId="45" xfId="1" applyNumberFormat="1" applyFont="1" applyFill="1" applyBorder="1" applyAlignment="1" applyProtection="1">
      <alignment horizontal="left"/>
      <protection locked="0"/>
    </xf>
    <xf numFmtId="1" fontId="2" fillId="5" borderId="26" xfId="1" applyNumberFormat="1" applyFont="1" applyFill="1" applyBorder="1" applyAlignment="1" applyProtection="1">
      <alignment horizontal="left"/>
      <protection locked="0"/>
    </xf>
    <xf numFmtId="1" fontId="2" fillId="5" borderId="24" xfId="1" applyNumberFormat="1" applyFont="1" applyFill="1" applyBorder="1" applyAlignment="1" applyProtection="1">
      <alignment horizontal="left"/>
      <protection locked="0"/>
    </xf>
    <xf numFmtId="1" fontId="2" fillId="5" borderId="25" xfId="1" applyNumberFormat="1" applyFont="1" applyFill="1" applyBorder="1" applyAlignment="1" applyProtection="1">
      <alignment horizontal="left"/>
      <protection locked="0"/>
    </xf>
    <xf numFmtId="1" fontId="2" fillId="4" borderId="25" xfId="1" applyNumberFormat="1" applyFont="1" applyFill="1" applyBorder="1" applyAlignment="1" applyProtection="1">
      <alignment horizontal="left"/>
    </xf>
    <xf numFmtId="1" fontId="2" fillId="5" borderId="24" xfId="1" applyNumberFormat="1" applyFont="1" applyFill="1" applyBorder="1" applyAlignment="1" applyProtection="1">
      <protection locked="0"/>
    </xf>
    <xf numFmtId="1" fontId="2" fillId="5" borderId="54" xfId="1" applyNumberFormat="1" applyFont="1" applyFill="1" applyBorder="1" applyAlignment="1" applyProtection="1">
      <protection locked="0"/>
    </xf>
    <xf numFmtId="0" fontId="13" fillId="13" borderId="0" xfId="4" applyFont="1" applyFill="1" applyProtection="1">
      <protection hidden="1"/>
    </xf>
    <xf numFmtId="0" fontId="2" fillId="13" borderId="0" xfId="4" applyFont="1" applyFill="1" applyProtection="1">
      <protection hidden="1"/>
    </xf>
    <xf numFmtId="1" fontId="2" fillId="0" borderId="47" xfId="1" applyNumberFormat="1" applyFont="1" applyFill="1" applyBorder="1" applyAlignment="1" applyProtection="1">
      <alignment horizontal="left"/>
    </xf>
    <xf numFmtId="1" fontId="2" fillId="5" borderId="20" xfId="6" applyNumberFormat="1" applyFont="1" applyFill="1" applyBorder="1" applyAlignment="1">
      <alignment horizontal="left"/>
      <protection locked="0"/>
    </xf>
    <xf numFmtId="1" fontId="2" fillId="5" borderId="44" xfId="1" applyNumberFormat="1" applyFont="1" applyFill="1" applyBorder="1" applyAlignment="1" applyProtection="1">
      <alignment horizontal="left"/>
      <protection locked="0"/>
    </xf>
    <xf numFmtId="1" fontId="2" fillId="5" borderId="33" xfId="1" applyNumberFormat="1" applyFont="1" applyFill="1" applyBorder="1" applyAlignment="1" applyProtection="1">
      <alignment horizontal="left"/>
      <protection locked="0"/>
    </xf>
    <xf numFmtId="1" fontId="2" fillId="5" borderId="34" xfId="1" applyNumberFormat="1" applyFont="1" applyFill="1" applyBorder="1" applyAlignment="1" applyProtection="1">
      <alignment horizontal="left"/>
      <protection locked="0"/>
    </xf>
    <xf numFmtId="1" fontId="2" fillId="5" borderId="35" xfId="1" applyNumberFormat="1" applyFont="1" applyFill="1" applyBorder="1" applyAlignment="1" applyProtection="1">
      <alignment horizontal="left"/>
      <protection locked="0"/>
    </xf>
    <xf numFmtId="1" fontId="2" fillId="4" borderId="44" xfId="1" applyNumberFormat="1" applyFont="1" applyFill="1" applyBorder="1" applyAlignment="1" applyProtection="1">
      <alignment horizontal="left"/>
    </xf>
    <xf numFmtId="1" fontId="2" fillId="5" borderId="34" xfId="1" applyNumberFormat="1" applyFont="1" applyFill="1" applyBorder="1" applyAlignment="1" applyProtection="1">
      <protection locked="0"/>
    </xf>
    <xf numFmtId="1" fontId="2" fillId="5" borderId="48" xfId="1" applyNumberFormat="1" applyFont="1" applyFill="1" applyBorder="1" applyAlignment="1" applyProtection="1">
      <protection locked="0"/>
    </xf>
    <xf numFmtId="1" fontId="2" fillId="0" borderId="31" xfId="1" applyNumberFormat="1" applyFont="1" applyFill="1" applyBorder="1" applyAlignment="1" applyProtection="1">
      <alignment horizontal="left"/>
    </xf>
    <xf numFmtId="1" fontId="2" fillId="4" borderId="35" xfId="4" applyNumberFormat="1" applyFont="1" applyFill="1" applyBorder="1" applyAlignment="1">
      <alignment horizontal="left"/>
    </xf>
    <xf numFmtId="1" fontId="2" fillId="4" borderId="35" xfId="1" applyNumberFormat="1" applyFont="1" applyFill="1" applyBorder="1" applyAlignment="1" applyProtection="1">
      <alignment horizontal="left"/>
    </xf>
    <xf numFmtId="1" fontId="2" fillId="4" borderId="33" xfId="1" applyNumberFormat="1" applyFont="1" applyFill="1" applyBorder="1" applyAlignment="1" applyProtection="1">
      <alignment horizontal="left"/>
    </xf>
    <xf numFmtId="1" fontId="2" fillId="4" borderId="34" xfId="1" applyNumberFormat="1" applyFont="1" applyFill="1" applyBorder="1" applyAlignment="1" applyProtection="1"/>
    <xf numFmtId="1" fontId="2" fillId="4" borderId="48" xfId="1" applyNumberFormat="1" applyFont="1" applyFill="1" applyBorder="1" applyAlignment="1" applyProtection="1"/>
    <xf numFmtId="1" fontId="2" fillId="0" borderId="62" xfId="1" applyNumberFormat="1" applyFont="1" applyFill="1" applyBorder="1" applyAlignment="1" applyProtection="1">
      <alignment horizontal="left"/>
    </xf>
    <xf numFmtId="1" fontId="2" fillId="5" borderId="14" xfId="6" applyNumberFormat="1" applyFont="1" applyFill="1" applyBorder="1" applyAlignment="1">
      <alignment horizontal="left"/>
      <protection locked="0"/>
    </xf>
    <xf numFmtId="1" fontId="2" fillId="5" borderId="15" xfId="1" applyNumberFormat="1" applyFont="1" applyFill="1" applyBorder="1" applyAlignment="1" applyProtection="1">
      <alignment horizontal="left"/>
      <protection locked="0"/>
    </xf>
    <xf numFmtId="1" fontId="2" fillId="5" borderId="16" xfId="1" applyNumberFormat="1" applyFont="1" applyFill="1" applyBorder="1" applyAlignment="1" applyProtection="1">
      <alignment horizontal="left"/>
      <protection locked="0"/>
    </xf>
    <xf numFmtId="1" fontId="2" fillId="5" borderId="17" xfId="1" applyNumberFormat="1" applyFont="1" applyFill="1" applyBorder="1" applyAlignment="1" applyProtection="1">
      <alignment horizontal="left"/>
      <protection locked="0"/>
    </xf>
    <xf numFmtId="1" fontId="2" fillId="6" borderId="18" xfId="6" applyNumberFormat="1" applyFont="1" applyFill="1" applyBorder="1" applyAlignment="1">
      <alignment horizontal="left"/>
      <protection locked="0"/>
    </xf>
    <xf numFmtId="1" fontId="2" fillId="4" borderId="15" xfId="1" applyNumberFormat="1" applyFont="1" applyFill="1" applyBorder="1" applyAlignment="1" applyProtection="1">
      <alignment horizontal="left"/>
    </xf>
    <xf numFmtId="1" fontId="2" fillId="4" borderId="59" xfId="1" applyNumberFormat="1" applyFont="1" applyFill="1" applyBorder="1" applyAlignment="1" applyProtection="1">
      <alignment horizontal="left"/>
    </xf>
    <xf numFmtId="1" fontId="2" fillId="4" borderId="16" xfId="1" applyNumberFormat="1" applyFont="1" applyFill="1" applyBorder="1" applyAlignment="1" applyProtection="1">
      <alignment horizontal="left"/>
    </xf>
    <xf numFmtId="1" fontId="2" fillId="4" borderId="17" xfId="1" applyNumberFormat="1" applyFont="1" applyFill="1" applyBorder="1" applyAlignment="1" applyProtection="1"/>
    <xf numFmtId="1" fontId="2" fillId="4" borderId="63" xfId="1" applyNumberFormat="1" applyFont="1" applyFill="1" applyBorder="1" applyAlignment="1" applyProtection="1"/>
    <xf numFmtId="1" fontId="2" fillId="0" borderId="62" xfId="1" applyNumberFormat="1" applyFont="1" applyFill="1" applyBorder="1" applyAlignment="1" applyProtection="1"/>
    <xf numFmtId="1" fontId="2" fillId="0" borderId="63" xfId="1" applyNumberFormat="1" applyFont="1" applyFill="1" applyBorder="1" applyAlignment="1" applyProtection="1"/>
    <xf numFmtId="1" fontId="2" fillId="0" borderId="16" xfId="1" applyNumberFormat="1" applyFont="1" applyFill="1" applyBorder="1" applyAlignment="1" applyProtection="1"/>
    <xf numFmtId="1" fontId="2" fillId="0" borderId="21" xfId="1" applyNumberFormat="1" applyFont="1" applyFill="1" applyBorder="1" applyAlignment="1" applyProtection="1">
      <alignment horizontal="left"/>
    </xf>
    <xf numFmtId="1" fontId="2" fillId="5" borderId="21" xfId="6" applyNumberFormat="1" applyFont="1" applyFill="1" applyBorder="1" applyAlignment="1">
      <alignment horizontal="left"/>
      <protection locked="0"/>
    </xf>
    <xf numFmtId="1" fontId="2" fillId="5" borderId="41" xfId="6" applyNumberFormat="1" applyFont="1" applyFill="1" applyBorder="1" applyAlignment="1">
      <alignment horizontal="left"/>
      <protection locked="0"/>
    </xf>
    <xf numFmtId="1" fontId="2" fillId="5" borderId="62" xfId="1" applyNumberFormat="1" applyFont="1" applyFill="1" applyBorder="1" applyAlignment="1" applyProtection="1">
      <alignment horizontal="left"/>
      <protection locked="0"/>
    </xf>
    <xf numFmtId="1" fontId="2" fillId="5" borderId="38" xfId="1" applyNumberFormat="1" applyFont="1" applyFill="1" applyBorder="1" applyAlignment="1" applyProtection="1">
      <alignment horizontal="left"/>
      <protection locked="0"/>
    </xf>
    <xf numFmtId="1" fontId="2" fillId="5" borderId="39" xfId="1" applyNumberFormat="1" applyFont="1" applyFill="1" applyBorder="1" applyAlignment="1" applyProtection="1">
      <alignment horizontal="left"/>
      <protection locked="0"/>
    </xf>
    <xf numFmtId="1" fontId="2" fillId="8" borderId="38" xfId="1" applyNumberFormat="1" applyFont="1" applyFill="1" applyBorder="1" applyAlignment="1" applyProtection="1">
      <alignment horizontal="left"/>
      <protection locked="0"/>
    </xf>
    <xf numFmtId="1" fontId="2" fillId="8" borderId="57" xfId="1" applyNumberFormat="1" applyFont="1" applyFill="1" applyBorder="1" applyAlignment="1" applyProtection="1">
      <alignment horizontal="left"/>
      <protection locked="0"/>
    </xf>
    <xf numFmtId="1" fontId="2" fillId="8" borderId="37" xfId="1" applyNumberFormat="1" applyFont="1" applyFill="1" applyBorder="1" applyAlignment="1" applyProtection="1">
      <alignment horizontal="left"/>
      <protection locked="0"/>
    </xf>
    <xf numFmtId="1" fontId="2" fillId="8" borderId="39" xfId="1" applyNumberFormat="1" applyFont="1" applyFill="1" applyBorder="1" applyAlignment="1" applyProtection="1">
      <alignment horizontal="left"/>
      <protection locked="0"/>
    </xf>
    <xf numFmtId="1" fontId="2" fillId="8" borderId="42" xfId="1" applyNumberFormat="1" applyFont="1" applyFill="1" applyBorder="1" applyAlignment="1" applyProtection="1">
      <protection locked="0"/>
    </xf>
    <xf numFmtId="1" fontId="2" fillId="8" borderId="63" xfId="1" applyNumberFormat="1" applyFont="1" applyFill="1" applyBorder="1" applyAlignment="1" applyProtection="1">
      <protection locked="0"/>
    </xf>
    <xf numFmtId="0" fontId="13" fillId="9" borderId="0" xfId="4" applyFont="1" applyFill="1" applyProtection="1">
      <protection hidden="1"/>
    </xf>
    <xf numFmtId="0" fontId="2" fillId="0" borderId="0" xfId="4" applyFont="1" applyAlignment="1">
      <alignment horizontal="left" vertical="center" wrapText="1"/>
    </xf>
    <xf numFmtId="1" fontId="15" fillId="0" borderId="0" xfId="1" applyNumberFormat="1" applyFont="1" applyFill="1" applyBorder="1" applyAlignment="1" applyProtection="1"/>
    <xf numFmtId="1" fontId="15" fillId="0" borderId="0" xfId="1" applyNumberFormat="1" applyFont="1" applyFill="1" applyBorder="1" applyAlignment="1" applyProtection="1">
      <protection locked="0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1" fontId="2" fillId="5" borderId="45" xfId="6" applyNumberFormat="1" applyFont="1" applyFill="1" applyBorder="1" applyAlignment="1">
      <alignment horizontal="right"/>
      <protection locked="0"/>
    </xf>
    <xf numFmtId="1" fontId="2" fillId="5" borderId="24" xfId="6" applyNumberFormat="1" applyFont="1" applyFill="1" applyBorder="1" applyAlignment="1">
      <alignment horizontal="right"/>
      <protection locked="0"/>
    </xf>
    <xf numFmtId="1" fontId="2" fillId="5" borderId="25" xfId="6" applyNumberFormat="1" applyFont="1" applyFill="1" applyBorder="1" applyAlignment="1">
      <alignment horizontal="right"/>
      <protection locked="0"/>
    </xf>
    <xf numFmtId="1" fontId="2" fillId="2" borderId="20" xfId="6" applyNumberFormat="1" applyFont="1" applyFill="1" applyBorder="1" applyProtection="1"/>
    <xf numFmtId="1" fontId="2" fillId="2" borderId="45" xfId="6" applyNumberFormat="1" applyFont="1" applyFill="1" applyBorder="1" applyProtection="1"/>
    <xf numFmtId="1" fontId="2" fillId="2" borderId="24" xfId="6" applyNumberFormat="1" applyFont="1" applyFill="1" applyBorder="1" applyProtection="1"/>
    <xf numFmtId="1" fontId="2" fillId="2" borderId="64" xfId="6" applyNumberFormat="1" applyFont="1" applyFill="1" applyBorder="1" applyProtection="1"/>
    <xf numFmtId="1" fontId="2" fillId="5" borderId="45" xfId="6" applyNumberFormat="1" applyFont="1" applyFill="1" applyBorder="1">
      <protection locked="0"/>
    </xf>
    <xf numFmtId="1" fontId="2" fillId="5" borderId="24" xfId="6" applyNumberFormat="1" applyFont="1" applyFill="1" applyBorder="1">
      <protection locked="0"/>
    </xf>
    <xf numFmtId="0" fontId="2" fillId="0" borderId="47" xfId="4" applyFont="1" applyBorder="1" applyAlignment="1">
      <alignment horizontal="left"/>
    </xf>
    <xf numFmtId="0" fontId="2" fillId="0" borderId="48" xfId="4" applyFont="1" applyBorder="1" applyAlignment="1">
      <alignment horizontal="left"/>
    </xf>
    <xf numFmtId="1" fontId="2" fillId="5" borderId="44" xfId="6" applyNumberFormat="1" applyFont="1" applyFill="1" applyBorder="1" applyAlignment="1">
      <alignment horizontal="right"/>
      <protection locked="0"/>
    </xf>
    <xf numFmtId="1" fontId="2" fillId="5" borderId="34" xfId="6" applyNumberFormat="1" applyFont="1" applyFill="1" applyBorder="1" applyAlignment="1">
      <alignment horizontal="right"/>
      <protection locked="0"/>
    </xf>
    <xf numFmtId="1" fontId="2" fillId="5" borderId="35" xfId="6" applyNumberFormat="1" applyFont="1" applyFill="1" applyBorder="1" applyAlignment="1">
      <alignment horizontal="right"/>
      <protection locked="0"/>
    </xf>
    <xf numFmtId="1" fontId="2" fillId="2" borderId="22" xfId="6" applyNumberFormat="1" applyFont="1" applyFill="1" applyBorder="1" applyProtection="1"/>
    <xf numFmtId="1" fontId="2" fillId="2" borderId="28" xfId="6" applyNumberFormat="1" applyFont="1" applyFill="1" applyBorder="1" applyProtection="1"/>
    <xf numFmtId="1" fontId="2" fillId="5" borderId="28" xfId="6" applyNumberFormat="1" applyFont="1" applyFill="1" applyBorder="1" applyAlignment="1">
      <alignment horizontal="right"/>
      <protection locked="0"/>
    </xf>
    <xf numFmtId="0" fontId="2" fillId="0" borderId="47" xfId="4" applyFont="1" applyBorder="1"/>
    <xf numFmtId="0" fontId="2" fillId="0" borderId="48" xfId="4" applyFont="1" applyBorder="1"/>
    <xf numFmtId="165" fontId="2" fillId="5" borderId="44" xfId="6" applyNumberFormat="1" applyFont="1" applyFill="1" applyBorder="1" applyAlignment="1">
      <alignment horizontal="right"/>
      <protection locked="0"/>
    </xf>
    <xf numFmtId="165" fontId="2" fillId="5" borderId="34" xfId="6" applyNumberFormat="1" applyFont="1" applyFill="1" applyBorder="1" applyAlignment="1">
      <alignment horizontal="right"/>
      <protection locked="0"/>
    </xf>
    <xf numFmtId="165" fontId="2" fillId="5" borderId="35" xfId="6" applyNumberFormat="1" applyFont="1" applyFill="1" applyBorder="1" applyAlignment="1">
      <alignment horizontal="right"/>
      <protection locked="0"/>
    </xf>
    <xf numFmtId="165" fontId="2" fillId="2" borderId="20" xfId="6" applyNumberFormat="1" applyFont="1" applyFill="1" applyBorder="1" applyProtection="1"/>
    <xf numFmtId="165" fontId="2" fillId="2" borderId="22" xfId="6" applyNumberFormat="1" applyFont="1" applyFill="1" applyBorder="1" applyProtection="1"/>
    <xf numFmtId="165" fontId="2" fillId="2" borderId="28" xfId="6" applyNumberFormat="1" applyFont="1" applyFill="1" applyBorder="1" applyProtection="1"/>
    <xf numFmtId="165" fontId="2" fillId="2" borderId="64" xfId="6" applyNumberFormat="1" applyFont="1" applyFill="1" applyBorder="1" applyProtection="1"/>
    <xf numFmtId="165" fontId="2" fillId="5" borderId="28" xfId="6" applyNumberFormat="1" applyFont="1" applyFill="1" applyBorder="1" applyAlignment="1">
      <alignment horizontal="right"/>
      <protection locked="0"/>
    </xf>
    <xf numFmtId="165" fontId="2" fillId="2" borderId="31" xfId="6" applyNumberFormat="1" applyFont="1" applyFill="1" applyBorder="1" applyProtection="1"/>
    <xf numFmtId="166" fontId="2" fillId="5" borderId="32" xfId="6" applyNumberFormat="1" applyFont="1" applyFill="1" applyBorder="1">
      <protection locked="0"/>
    </xf>
    <xf numFmtId="166" fontId="2" fillId="5" borderId="68" xfId="6" applyNumberFormat="1" applyFont="1" applyFill="1" applyBorder="1" applyAlignment="1">
      <alignment horizontal="right"/>
      <protection locked="0"/>
    </xf>
    <xf numFmtId="166" fontId="2" fillId="5" borderId="73" xfId="6" applyNumberFormat="1" applyFont="1" applyFill="1" applyBorder="1" applyAlignment="1">
      <alignment horizontal="right"/>
      <protection locked="0"/>
    </xf>
    <xf numFmtId="166" fontId="2" fillId="2" borderId="46" xfId="1" applyNumberFormat="1" applyFont="1" applyFill="1" applyBorder="1" applyAlignment="1" applyProtection="1"/>
    <xf numFmtId="166" fontId="2" fillId="2" borderId="32" xfId="1" applyNumberFormat="1" applyFont="1" applyFill="1" applyBorder="1" applyAlignment="1" applyProtection="1"/>
    <xf numFmtId="166" fontId="2" fillId="2" borderId="68" xfId="1" applyNumberFormat="1" applyFont="1" applyFill="1" applyBorder="1" applyAlignment="1" applyProtection="1"/>
    <xf numFmtId="166" fontId="2" fillId="2" borderId="66" xfId="1" applyNumberFormat="1" applyFont="1" applyFill="1" applyBorder="1" applyAlignment="1" applyProtection="1">
      <alignment horizontal="right"/>
    </xf>
    <xf numFmtId="166" fontId="2" fillId="5" borderId="12" xfId="6" applyNumberFormat="1" applyFont="1" applyFill="1" applyBorder="1">
      <protection locked="0"/>
    </xf>
    <xf numFmtId="166" fontId="2" fillId="5" borderId="13" xfId="6" applyNumberFormat="1" applyFont="1" applyFill="1" applyBorder="1">
      <protection locked="0"/>
    </xf>
    <xf numFmtId="166" fontId="2" fillId="2" borderId="5" xfId="6" applyNumberFormat="1" applyFont="1" applyFill="1" applyBorder="1" applyProtection="1"/>
    <xf numFmtId="166" fontId="2" fillId="2" borderId="51" xfId="6" applyNumberFormat="1" applyFont="1" applyFill="1" applyBorder="1" applyProtection="1"/>
    <xf numFmtId="0" fontId="2" fillId="14" borderId="0" xfId="4" applyFont="1" applyFill="1"/>
    <xf numFmtId="166" fontId="2" fillId="5" borderId="45" xfId="6" applyNumberFormat="1" applyFont="1" applyFill="1" applyBorder="1">
      <protection locked="0"/>
    </xf>
    <xf numFmtId="166" fontId="2" fillId="5" borderId="24" xfId="6" applyNumberFormat="1" applyFont="1" applyFill="1" applyBorder="1" applyAlignment="1">
      <alignment horizontal="right"/>
      <protection locked="0"/>
    </xf>
    <xf numFmtId="166" fontId="2" fillId="5" borderId="25" xfId="6" applyNumberFormat="1" applyFont="1" applyFill="1" applyBorder="1" applyAlignment="1">
      <alignment horizontal="right"/>
      <protection locked="0"/>
    </xf>
    <xf numFmtId="166" fontId="2" fillId="2" borderId="54" xfId="6" applyNumberFormat="1" applyFont="1" applyFill="1" applyBorder="1" applyProtection="1"/>
    <xf numFmtId="166" fontId="2" fillId="2" borderId="26" xfId="1" applyNumberFormat="1" applyFont="1" applyFill="1" applyBorder="1" applyAlignment="1" applyProtection="1"/>
    <xf numFmtId="166" fontId="2" fillId="2" borderId="24" xfId="6" applyNumberFormat="1" applyFont="1" applyFill="1" applyBorder="1" applyProtection="1"/>
    <xf numFmtId="166" fontId="2" fillId="2" borderId="25" xfId="1" applyNumberFormat="1" applyFont="1" applyFill="1" applyBorder="1" applyAlignment="1" applyProtection="1">
      <alignment horizontal="right"/>
    </xf>
    <xf numFmtId="166" fontId="2" fillId="5" borderId="26" xfId="6" applyNumberFormat="1" applyFont="1" applyFill="1" applyBorder="1">
      <protection locked="0"/>
    </xf>
    <xf numFmtId="166" fontId="2" fillId="5" borderId="24" xfId="6" applyNumberFormat="1" applyFont="1" applyFill="1" applyBorder="1">
      <protection locked="0"/>
    </xf>
    <xf numFmtId="166" fontId="2" fillId="5" borderId="25" xfId="6" applyNumberFormat="1" applyFont="1" applyFill="1" applyBorder="1">
      <protection locked="0"/>
    </xf>
    <xf numFmtId="166" fontId="2" fillId="2" borderId="19" xfId="6" applyNumberFormat="1" applyFont="1" applyFill="1" applyBorder="1" applyProtection="1"/>
    <xf numFmtId="166" fontId="2" fillId="5" borderId="44" xfId="6" applyNumberFormat="1" applyFont="1" applyFill="1" applyBorder="1">
      <protection locked="0"/>
    </xf>
    <xf numFmtId="166" fontId="2" fillId="5" borderId="34" xfId="6" applyNumberFormat="1" applyFont="1" applyFill="1" applyBorder="1" applyAlignment="1">
      <alignment horizontal="right"/>
      <protection locked="0"/>
    </xf>
    <xf numFmtId="166" fontId="2" fillId="5" borderId="35" xfId="6" applyNumberFormat="1" applyFont="1" applyFill="1" applyBorder="1" applyAlignment="1">
      <alignment horizontal="right"/>
      <protection locked="0"/>
    </xf>
    <xf numFmtId="166" fontId="2" fillId="2" borderId="64" xfId="6" applyNumberFormat="1" applyFont="1" applyFill="1" applyBorder="1" applyProtection="1"/>
    <xf numFmtId="166" fontId="2" fillId="2" borderId="33" xfId="1" applyNumberFormat="1" applyFont="1" applyFill="1" applyBorder="1" applyAlignment="1" applyProtection="1"/>
    <xf numFmtId="166" fontId="2" fillId="2" borderId="34" xfId="6" applyNumberFormat="1" applyFont="1" applyFill="1" applyBorder="1" applyProtection="1"/>
    <xf numFmtId="166" fontId="2" fillId="2" borderId="35" xfId="1" applyNumberFormat="1" applyFont="1" applyFill="1" applyBorder="1" applyAlignment="1" applyProtection="1">
      <alignment horizontal="right"/>
    </xf>
    <xf numFmtId="166" fontId="2" fillId="5" borderId="33" xfId="6" applyNumberFormat="1" applyFont="1" applyFill="1" applyBorder="1">
      <protection locked="0"/>
    </xf>
    <xf numFmtId="166" fontId="2" fillId="5" borderId="34" xfId="6" applyNumberFormat="1" applyFont="1" applyFill="1" applyBorder="1">
      <protection locked="0"/>
    </xf>
    <xf numFmtId="166" fontId="2" fillId="5" borderId="35" xfId="6" applyNumberFormat="1" applyFont="1" applyFill="1" applyBorder="1">
      <protection locked="0"/>
    </xf>
    <xf numFmtId="166" fontId="2" fillId="2" borderId="31" xfId="6" applyNumberFormat="1" applyFont="1" applyFill="1" applyBorder="1" applyProtection="1"/>
    <xf numFmtId="166" fontId="2" fillId="2" borderId="48" xfId="6" applyNumberFormat="1" applyFont="1" applyFill="1" applyBorder="1" applyProtection="1"/>
    <xf numFmtId="166" fontId="2" fillId="5" borderId="38" xfId="6" applyNumberFormat="1" applyFont="1" applyFill="1" applyBorder="1" applyAlignment="1">
      <alignment horizontal="right"/>
      <protection locked="0"/>
    </xf>
    <xf numFmtId="166" fontId="2" fillId="5" borderId="57" xfId="6" applyNumberFormat="1" applyFont="1" applyFill="1" applyBorder="1" applyAlignment="1">
      <alignment horizontal="right"/>
      <protection locked="0"/>
    </xf>
    <xf numFmtId="166" fontId="2" fillId="2" borderId="74" xfId="1" applyNumberFormat="1" applyFont="1" applyFill="1" applyBorder="1" applyAlignment="1" applyProtection="1"/>
    <xf numFmtId="166" fontId="2" fillId="2" borderId="38" xfId="6" applyNumberFormat="1" applyFont="1" applyFill="1" applyBorder="1" applyProtection="1"/>
    <xf numFmtId="166" fontId="2" fillId="2" borderId="57" xfId="1" applyNumberFormat="1" applyFont="1" applyFill="1" applyBorder="1" applyAlignment="1" applyProtection="1">
      <alignment horizontal="right"/>
    </xf>
    <xf numFmtId="166" fontId="2" fillId="5" borderId="74" xfId="6" applyNumberFormat="1" applyFont="1" applyFill="1" applyBorder="1">
      <protection locked="0"/>
    </xf>
    <xf numFmtId="166" fontId="2" fillId="5" borderId="68" xfId="6" applyNumberFormat="1" applyFont="1" applyFill="1" applyBorder="1">
      <protection locked="0"/>
    </xf>
    <xf numFmtId="166" fontId="2" fillId="5" borderId="57" xfId="6" applyNumberFormat="1" applyFont="1" applyFill="1" applyBorder="1">
      <protection locked="0"/>
    </xf>
    <xf numFmtId="166" fontId="2" fillId="2" borderId="46" xfId="6" applyNumberFormat="1" applyFont="1" applyFill="1" applyBorder="1" applyProtection="1"/>
    <xf numFmtId="166" fontId="2" fillId="2" borderId="66" xfId="6" applyNumberFormat="1" applyFont="1" applyFill="1" applyBorder="1" applyProtection="1"/>
    <xf numFmtId="166" fontId="2" fillId="12" borderId="21" xfId="1" applyNumberFormat="1" applyFont="1" applyFill="1" applyBorder="1" applyAlignment="1" applyProtection="1"/>
    <xf numFmtId="166" fontId="2" fillId="12" borderId="40" xfId="1" applyNumberFormat="1" applyFont="1" applyFill="1" applyBorder="1" applyAlignment="1" applyProtection="1"/>
    <xf numFmtId="166" fontId="2" fillId="12" borderId="4" xfId="1" applyNumberFormat="1" applyFont="1" applyFill="1" applyBorder="1" applyAlignment="1" applyProtection="1"/>
    <xf numFmtId="166" fontId="2" fillId="12" borderId="42" xfId="1" applyNumberFormat="1" applyFont="1" applyFill="1" applyBorder="1" applyAlignment="1" applyProtection="1"/>
    <xf numFmtId="0" fontId="16" fillId="0" borderId="0" xfId="4" applyFont="1"/>
    <xf numFmtId="0" fontId="17" fillId="0" borderId="0" xfId="4" applyFont="1" applyAlignment="1">
      <alignment horizontal="center" vertical="center"/>
    </xf>
    <xf numFmtId="0" fontId="2" fillId="15" borderId="21" xfId="4" applyFont="1" applyFill="1" applyBorder="1" applyProtection="1">
      <protection hidden="1"/>
    </xf>
    <xf numFmtId="0" fontId="2" fillId="3" borderId="0" xfId="0" applyFont="1" applyFill="1"/>
    <xf numFmtId="0" fontId="4" fillId="0" borderId="0" xfId="9" applyFont="1"/>
    <xf numFmtId="0" fontId="4" fillId="0" borderId="0" xfId="9" applyFont="1" applyAlignment="1">
      <alignment horizontal="center"/>
    </xf>
    <xf numFmtId="0" fontId="4" fillId="3" borderId="0" xfId="9" applyFont="1" applyFill="1"/>
    <xf numFmtId="9" fontId="18" fillId="0" borderId="0" xfId="2" applyFont="1" applyFill="1" applyBorder="1" applyAlignment="1" applyProtection="1">
      <alignment vertical="center" wrapText="1"/>
    </xf>
    <xf numFmtId="9" fontId="18" fillId="0" borderId="0" xfId="2" applyFont="1" applyFill="1" applyBorder="1" applyAlignment="1" applyProtection="1">
      <alignment horizontal="center" vertical="center" wrapText="1"/>
    </xf>
    <xf numFmtId="0" fontId="2" fillId="0" borderId="0" xfId="9" applyFont="1"/>
    <xf numFmtId="0" fontId="2" fillId="3" borderId="0" xfId="9" applyFont="1" applyFill="1"/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3" fontId="2" fillId="5" borderId="64" xfId="6" applyNumberFormat="1" applyFont="1" applyFill="1" applyBorder="1">
      <protection locked="0"/>
    </xf>
    <xf numFmtId="0" fontId="2" fillId="0" borderId="31" xfId="0" applyFont="1" applyBorder="1" applyAlignment="1">
      <alignment vertical="center" wrapText="1"/>
    </xf>
    <xf numFmtId="3" fontId="2" fillId="5" borderId="32" xfId="6" applyNumberFormat="1" applyFont="1" applyFill="1" applyBorder="1">
      <protection locked="0"/>
    </xf>
    <xf numFmtId="3" fontId="2" fillId="5" borderId="51" xfId="6" applyNumberFormat="1" applyFont="1" applyFill="1" applyBorder="1">
      <protection locked="0"/>
    </xf>
    <xf numFmtId="0" fontId="2" fillId="0" borderId="5" xfId="0" applyFont="1" applyBorder="1" applyAlignment="1">
      <alignment vertical="center" wrapText="1"/>
    </xf>
    <xf numFmtId="3" fontId="2" fillId="5" borderId="44" xfId="6" applyNumberFormat="1" applyFont="1" applyFill="1" applyBorder="1">
      <protection locked="0"/>
    </xf>
    <xf numFmtId="3" fontId="2" fillId="5" borderId="48" xfId="6" applyNumberFormat="1" applyFont="1" applyFill="1" applyBorder="1">
      <protection locked="0"/>
    </xf>
    <xf numFmtId="0" fontId="2" fillId="0" borderId="46" xfId="0" applyFont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3" fontId="2" fillId="5" borderId="15" xfId="6" applyNumberFormat="1" applyFont="1" applyFill="1" applyBorder="1">
      <protection locked="0"/>
    </xf>
    <xf numFmtId="0" fontId="2" fillId="10" borderId="0" xfId="9" applyFont="1" applyFill="1"/>
    <xf numFmtId="0" fontId="4" fillId="0" borderId="21" xfId="9" applyFont="1" applyBorder="1" applyAlignment="1">
      <alignment horizontal="center" vertical="center"/>
    </xf>
    <xf numFmtId="3" fontId="4" fillId="0" borderId="41" xfId="9" applyNumberFormat="1" applyFont="1" applyBorder="1" applyAlignment="1">
      <alignment vertical="center"/>
    </xf>
    <xf numFmtId="3" fontId="4" fillId="0" borderId="43" xfId="9" applyNumberFormat="1" applyFont="1" applyBorder="1" applyAlignment="1">
      <alignment vertical="center"/>
    </xf>
    <xf numFmtId="0" fontId="4" fillId="0" borderId="0" xfId="9" applyFont="1" applyAlignment="1">
      <alignment horizontal="center" vertical="center"/>
    </xf>
    <xf numFmtId="2" fontId="4" fillId="0" borderId="0" xfId="9" applyNumberFormat="1" applyFont="1" applyAlignment="1">
      <alignment vertical="center"/>
    </xf>
    <xf numFmtId="168" fontId="4" fillId="0" borderId="0" xfId="9" applyNumberFormat="1" applyFont="1" applyAlignment="1">
      <alignment vertical="center"/>
    </xf>
    <xf numFmtId="0" fontId="2" fillId="0" borderId="21" xfId="9" applyFont="1" applyBorder="1" applyAlignment="1">
      <alignment horizontal="center" vertical="center" wrapText="1"/>
    </xf>
    <xf numFmtId="0" fontId="2" fillId="0" borderId="41" xfId="9" applyFont="1" applyBorder="1" applyAlignment="1">
      <alignment horizontal="center" vertical="center" wrapText="1"/>
    </xf>
    <xf numFmtId="0" fontId="2" fillId="0" borderId="63" xfId="9" applyFont="1" applyBorder="1" applyAlignment="1">
      <alignment horizontal="center" vertical="center" wrapText="1"/>
    </xf>
    <xf numFmtId="0" fontId="2" fillId="0" borderId="54" xfId="0" applyFont="1" applyBorder="1" applyAlignment="1">
      <alignment wrapText="1"/>
    </xf>
    <xf numFmtId="1" fontId="2" fillId="2" borderId="1" xfId="6" applyNumberFormat="1" applyFont="1" applyFill="1" applyBorder="1" applyProtection="1"/>
    <xf numFmtId="0" fontId="2" fillId="0" borderId="48" xfId="0" applyFont="1" applyBorder="1" applyAlignment="1">
      <alignment wrapText="1"/>
    </xf>
    <xf numFmtId="1" fontId="2" fillId="2" borderId="46" xfId="6" applyNumberFormat="1" applyFont="1" applyFill="1" applyBorder="1" applyProtection="1"/>
    <xf numFmtId="3" fontId="2" fillId="5" borderId="74" xfId="6" applyNumberFormat="1" applyFont="1" applyFill="1" applyBorder="1">
      <protection locked="0"/>
    </xf>
    <xf numFmtId="0" fontId="2" fillId="0" borderId="51" xfId="0" applyFont="1" applyBorder="1" applyAlignment="1">
      <alignment wrapText="1"/>
    </xf>
    <xf numFmtId="0" fontId="2" fillId="0" borderId="66" xfId="0" applyFont="1" applyBorder="1" applyAlignment="1">
      <alignment wrapText="1"/>
    </xf>
    <xf numFmtId="1" fontId="2" fillId="2" borderId="31" xfId="6" applyNumberFormat="1" applyFont="1" applyFill="1" applyBorder="1" applyProtection="1"/>
    <xf numFmtId="3" fontId="2" fillId="5" borderId="33" xfId="6" applyNumberFormat="1" applyFont="1" applyFill="1" applyBorder="1">
      <protection locked="0"/>
    </xf>
    <xf numFmtId="0" fontId="2" fillId="0" borderId="59" xfId="0" applyFont="1" applyBorder="1" applyAlignment="1">
      <alignment wrapText="1"/>
    </xf>
    <xf numFmtId="3" fontId="2" fillId="5" borderId="23" xfId="6" applyNumberFormat="1" applyFont="1" applyFill="1" applyBorder="1">
      <protection locked="0"/>
    </xf>
    <xf numFmtId="169" fontId="4" fillId="2" borderId="21" xfId="9" applyNumberFormat="1" applyFont="1" applyFill="1" applyBorder="1" applyAlignment="1">
      <alignment vertical="center"/>
    </xf>
    <xf numFmtId="169" fontId="4" fillId="0" borderId="41" xfId="9" applyNumberFormat="1" applyFont="1" applyBorder="1" applyAlignment="1">
      <alignment vertical="center"/>
    </xf>
    <xf numFmtId="169" fontId="4" fillId="0" borderId="4" xfId="9" applyNumberFormat="1" applyFont="1" applyBorder="1" applyAlignment="1">
      <alignment vertical="center"/>
    </xf>
    <xf numFmtId="170" fontId="2" fillId="0" borderId="0" xfId="10" applyFont="1" applyFill="1" applyAlignment="1" applyProtection="1">
      <alignment vertical="center"/>
    </xf>
    <xf numFmtId="170" fontId="2" fillId="0" borderId="0" xfId="10" applyFont="1" applyFill="1" applyBorder="1" applyAlignment="1" applyProtection="1"/>
    <xf numFmtId="170" fontId="2" fillId="3" borderId="0" xfId="10" applyFont="1" applyFill="1" applyBorder="1" applyAlignment="1" applyProtection="1"/>
    <xf numFmtId="169" fontId="4" fillId="2" borderId="0" xfId="9" applyNumberFormat="1" applyFont="1" applyFill="1" applyAlignment="1">
      <alignment vertical="center"/>
    </xf>
    <xf numFmtId="169" fontId="4" fillId="0" borderId="0" xfId="9" applyNumberFormat="1" applyFont="1" applyAlignment="1">
      <alignment vertical="center"/>
    </xf>
    <xf numFmtId="0" fontId="15" fillId="0" borderId="0" xfId="9" applyFont="1"/>
    <xf numFmtId="0" fontId="15" fillId="3" borderId="0" xfId="9" applyFont="1" applyFill="1"/>
    <xf numFmtId="0" fontId="2" fillId="0" borderId="19" xfId="0" applyFont="1" applyBorder="1" applyAlignment="1">
      <alignment wrapText="1"/>
    </xf>
    <xf numFmtId="164" fontId="2" fillId="5" borderId="19" xfId="6" applyNumberFormat="1" applyFont="1" applyFill="1" applyBorder="1">
      <protection locked="0"/>
    </xf>
    <xf numFmtId="164" fontId="2" fillId="5" borderId="26" xfId="6" applyNumberFormat="1" applyFont="1" applyFill="1" applyBorder="1">
      <protection locked="0"/>
    </xf>
    <xf numFmtId="164" fontId="2" fillId="5" borderId="75" xfId="6" applyNumberFormat="1" applyFont="1" applyFill="1" applyBorder="1">
      <protection locked="0"/>
    </xf>
    <xf numFmtId="165" fontId="2" fillId="0" borderId="19" xfId="6" applyNumberFormat="1" applyFont="1" applyFill="1" applyBorder="1" applyProtection="1"/>
    <xf numFmtId="164" fontId="2" fillId="0" borderId="45" xfId="6" applyNumberFormat="1" applyFont="1" applyFill="1" applyBorder="1" applyProtection="1"/>
    <xf numFmtId="164" fontId="2" fillId="5" borderId="24" xfId="6" applyNumberFormat="1" applyFont="1" applyFill="1" applyBorder="1">
      <protection locked="0"/>
    </xf>
    <xf numFmtId="164" fontId="2" fillId="5" borderId="25" xfId="6" applyNumberFormat="1" applyFont="1" applyFill="1" applyBorder="1">
      <protection locked="0"/>
    </xf>
    <xf numFmtId="165" fontId="2" fillId="0" borderId="54" xfId="9" applyNumberFormat="1" applyFont="1" applyBorder="1"/>
    <xf numFmtId="165" fontId="2" fillId="12" borderId="19" xfId="9" applyNumberFormat="1" applyFont="1" applyFill="1" applyBorder="1"/>
    <xf numFmtId="0" fontId="2" fillId="0" borderId="0" xfId="9" applyFont="1" applyProtection="1">
      <protection hidden="1"/>
    </xf>
    <xf numFmtId="0" fontId="2" fillId="0" borderId="55" xfId="0" applyFont="1" applyBorder="1" applyAlignment="1">
      <alignment wrapText="1"/>
    </xf>
    <xf numFmtId="1" fontId="2" fillId="5" borderId="37" xfId="6" applyNumberFormat="1" applyFont="1" applyFill="1" applyBorder="1" applyAlignment="1">
      <alignment horizontal="right"/>
      <protection locked="0"/>
    </xf>
    <xf numFmtId="1" fontId="2" fillId="5" borderId="58" xfId="6" applyNumberFormat="1" applyFont="1" applyFill="1" applyBorder="1" applyAlignment="1">
      <alignment horizontal="right"/>
      <protection locked="0"/>
    </xf>
    <xf numFmtId="1" fontId="2" fillId="0" borderId="55" xfId="6" applyNumberFormat="1" applyFont="1" applyFill="1" applyBorder="1" applyProtection="1"/>
    <xf numFmtId="1" fontId="2" fillId="0" borderId="37" xfId="6" applyNumberFormat="1" applyFont="1" applyFill="1" applyBorder="1" applyProtection="1"/>
    <xf numFmtId="1" fontId="2" fillId="5" borderId="38" xfId="6" applyNumberFormat="1" applyFont="1" applyFill="1" applyBorder="1">
      <protection locked="0"/>
    </xf>
    <xf numFmtId="1" fontId="2" fillId="5" borderId="57" xfId="6" applyNumberFormat="1" applyFont="1" applyFill="1" applyBorder="1">
      <protection locked="0"/>
    </xf>
    <xf numFmtId="1" fontId="2" fillId="0" borderId="59" xfId="9" applyNumberFormat="1" applyFont="1" applyBorder="1"/>
    <xf numFmtId="1" fontId="2" fillId="12" borderId="55" xfId="9" applyNumberFormat="1" applyFont="1" applyFill="1" applyBorder="1"/>
    <xf numFmtId="0" fontId="2" fillId="0" borderId="0" xfId="0" applyFont="1" applyAlignment="1">
      <alignment wrapText="1"/>
    </xf>
    <xf numFmtId="165" fontId="2" fillId="0" borderId="0" xfId="6" applyNumberFormat="1" applyFont="1" applyFill="1" applyBorder="1" applyAlignment="1">
      <alignment horizontal="right"/>
      <protection locked="0"/>
    </xf>
    <xf numFmtId="165" fontId="2" fillId="0" borderId="0" xfId="6" applyNumberFormat="1" applyFont="1" applyFill="1" applyBorder="1" applyProtection="1"/>
    <xf numFmtId="164" fontId="2" fillId="0" borderId="0" xfId="6" applyNumberFormat="1" applyFont="1" applyFill="1" applyBorder="1">
      <protection locked="0"/>
    </xf>
    <xf numFmtId="167" fontId="2" fillId="0" borderId="0" xfId="9" applyNumberFormat="1" applyFont="1"/>
    <xf numFmtId="0" fontId="2" fillId="0" borderId="0" xfId="0" applyFont="1" applyAlignment="1">
      <alignment vertical="center"/>
    </xf>
    <xf numFmtId="0" fontId="20" fillId="0" borderId="0" xfId="0" applyFont="1"/>
    <xf numFmtId="0" fontId="2" fillId="9" borderId="0" xfId="9" applyFont="1" applyFill="1"/>
    <xf numFmtId="1" fontId="2" fillId="5" borderId="74" xfId="6" applyNumberFormat="1" applyFont="1" applyFill="1" applyBorder="1">
      <protection locked="0"/>
    </xf>
    <xf numFmtId="1" fontId="2" fillId="5" borderId="51" xfId="6" applyNumberFormat="1" applyFont="1" applyFill="1" applyBorder="1">
      <protection locked="0"/>
    </xf>
    <xf numFmtId="1" fontId="2" fillId="5" borderId="48" xfId="6" applyNumberFormat="1" applyFont="1" applyFill="1" applyBorder="1">
      <protection locked="0"/>
    </xf>
    <xf numFmtId="1" fontId="2" fillId="5" borderId="33" xfId="6" applyNumberFormat="1" applyFont="1" applyFill="1" applyBorder="1">
      <protection locked="0"/>
    </xf>
    <xf numFmtId="0" fontId="11" fillId="0" borderId="0" xfId="9" applyFont="1" applyAlignment="1">
      <alignment horizontal="center"/>
    </xf>
    <xf numFmtId="169" fontId="2" fillId="0" borderId="0" xfId="9" applyNumberFormat="1" applyFont="1"/>
    <xf numFmtId="0" fontId="2" fillId="15" borderId="21" xfId="9" applyFont="1" applyFill="1" applyBorder="1" applyProtection="1">
      <protection hidden="1"/>
    </xf>
    <xf numFmtId="0" fontId="2" fillId="16" borderId="0" xfId="9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0" fillId="0" borderId="0" xfId="4" quotePrefix="1" applyFont="1" applyAlignment="1">
      <alignment horizontal="center"/>
    </xf>
    <xf numFmtId="0" fontId="11" fillId="0" borderId="0" xfId="4" quotePrefix="1" applyFont="1" applyAlignment="1">
      <alignment horizontal="center" vertical="center"/>
    </xf>
    <xf numFmtId="0" fontId="12" fillId="0" borderId="0" xfId="4" quotePrefix="1" applyFont="1" applyAlignment="1">
      <alignment horizontal="center"/>
    </xf>
    <xf numFmtId="0" fontId="12" fillId="0" borderId="51" xfId="4" quotePrefix="1" applyFont="1" applyBorder="1" applyAlignment="1">
      <alignment horizontal="center"/>
    </xf>
    <xf numFmtId="0" fontId="2" fillId="0" borderId="0" xfId="4" applyFont="1" applyAlignment="1">
      <alignment horizontal="center"/>
    </xf>
    <xf numFmtId="0" fontId="19" fillId="0" borderId="0" xfId="9" quotePrefix="1" applyFont="1" applyAlignment="1">
      <alignment horizontal="center" vertical="center"/>
    </xf>
    <xf numFmtId="0" fontId="19" fillId="0" borderId="51" xfId="9" quotePrefix="1" applyFont="1" applyBorder="1" applyAlignment="1">
      <alignment horizontal="center" vertical="center"/>
    </xf>
    <xf numFmtId="49" fontId="19" fillId="0" borderId="51" xfId="9" quotePrefix="1" applyNumberFormat="1" applyFont="1" applyBorder="1" applyAlignment="1">
      <alignment horizontal="center" vertical="center"/>
    </xf>
    <xf numFmtId="0" fontId="4" fillId="0" borderId="0" xfId="5" applyFont="1" applyAlignment="1">
      <alignment horizontal="center"/>
    </xf>
    <xf numFmtId="0" fontId="8" fillId="0" borderId="0" xfId="4" applyFont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14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/>
    </xf>
    <xf numFmtId="0" fontId="2" fillId="0" borderId="5" xfId="4" applyFont="1" applyBorder="1" applyAlignment="1">
      <alignment horizontal="center" vertical="center"/>
    </xf>
    <xf numFmtId="0" fontId="2" fillId="0" borderId="14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2" fillId="0" borderId="6" xfId="4" quotePrefix="1" applyFont="1" applyBorder="1" applyAlignment="1">
      <alignment horizontal="center" vertical="center"/>
    </xf>
    <xf numFmtId="0" fontId="2" fillId="0" borderId="10" xfId="4" quotePrefix="1" applyFont="1" applyBorder="1" applyAlignment="1">
      <alignment horizontal="center" vertical="center"/>
    </xf>
    <xf numFmtId="0" fontId="2" fillId="0" borderId="15" xfId="4" quotePrefix="1" applyFont="1" applyBorder="1" applyAlignment="1">
      <alignment horizontal="center" vertical="center"/>
    </xf>
    <xf numFmtId="0" fontId="2" fillId="0" borderId="7" xfId="4" quotePrefix="1" applyFont="1" applyBorder="1" applyAlignment="1">
      <alignment horizontal="center" vertical="center"/>
    </xf>
    <xf numFmtId="0" fontId="2" fillId="0" borderId="11" xfId="4" quotePrefix="1" applyFont="1" applyBorder="1" applyAlignment="1">
      <alignment horizontal="center" vertical="center"/>
    </xf>
    <xf numFmtId="0" fontId="2" fillId="0" borderId="16" xfId="4" quotePrefix="1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 wrapText="1"/>
    </xf>
    <xf numFmtId="0" fontId="2" fillId="0" borderId="13" xfId="4" applyFont="1" applyBorder="1" applyAlignment="1">
      <alignment horizontal="center" vertical="center" wrapText="1"/>
    </xf>
    <xf numFmtId="0" fontId="2" fillId="0" borderId="18" xfId="4" applyFont="1" applyBorder="1" applyAlignment="1">
      <alignment horizontal="center" vertical="center" wrapText="1"/>
    </xf>
    <xf numFmtId="0" fontId="2" fillId="0" borderId="8" xfId="4" quotePrefix="1" applyFont="1" applyBorder="1" applyAlignment="1">
      <alignment horizontal="center" vertical="center"/>
    </xf>
    <xf numFmtId="0" fontId="2" fillId="0" borderId="12" xfId="4" quotePrefix="1" applyFont="1" applyBorder="1" applyAlignment="1">
      <alignment horizontal="center" vertical="center"/>
    </xf>
    <xf numFmtId="0" fontId="2" fillId="0" borderId="17" xfId="4" quotePrefix="1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2" fillId="0" borderId="9" xfId="4" quotePrefix="1" applyFont="1" applyBorder="1" applyAlignment="1">
      <alignment horizontal="center" vertical="center"/>
    </xf>
    <xf numFmtId="0" fontId="2" fillId="0" borderId="13" xfId="4" quotePrefix="1" applyFont="1" applyBorder="1" applyAlignment="1">
      <alignment horizontal="center" vertical="center"/>
    </xf>
    <xf numFmtId="0" fontId="2" fillId="0" borderId="18" xfId="4" quotePrefix="1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 wrapText="1"/>
    </xf>
    <xf numFmtId="0" fontId="2" fillId="0" borderId="11" xfId="4" applyFont="1" applyBorder="1" applyAlignment="1">
      <alignment horizontal="center" vertical="center" wrapText="1"/>
    </xf>
    <xf numFmtId="0" fontId="2" fillId="0" borderId="16" xfId="4" applyFont="1" applyBorder="1" applyAlignment="1">
      <alignment horizontal="center" vertical="center" wrapText="1"/>
    </xf>
    <xf numFmtId="165" fontId="2" fillId="0" borderId="2" xfId="4" applyNumberFormat="1" applyFont="1" applyBorder="1" applyAlignment="1">
      <alignment horizontal="center" vertical="center" wrapText="1"/>
    </xf>
    <xf numFmtId="165" fontId="2" fillId="0" borderId="3" xfId="4" applyNumberFormat="1" applyFont="1" applyBorder="1" applyAlignment="1">
      <alignment horizontal="center" vertical="center" wrapText="1"/>
    </xf>
    <xf numFmtId="0" fontId="2" fillId="0" borderId="60" xfId="4" applyFont="1" applyBorder="1" applyAlignment="1">
      <alignment horizontal="center" vertical="center" wrapText="1"/>
    </xf>
    <xf numFmtId="0" fontId="2" fillId="0" borderId="61" xfId="4" applyFont="1" applyBorder="1" applyAlignment="1">
      <alignment horizontal="center" vertical="center" wrapText="1"/>
    </xf>
    <xf numFmtId="0" fontId="2" fillId="0" borderId="50" xfId="4" applyFont="1" applyBorder="1" applyAlignment="1">
      <alignment horizontal="center" vertical="center" wrapText="1"/>
    </xf>
    <xf numFmtId="0" fontId="2" fillId="0" borderId="51" xfId="4" applyFont="1" applyBorder="1" applyAlignment="1">
      <alignment horizontal="center" vertical="center" wrapText="1"/>
    </xf>
    <xf numFmtId="0" fontId="2" fillId="0" borderId="62" xfId="4" applyFont="1" applyBorder="1" applyAlignment="1">
      <alignment horizontal="center" vertical="center" wrapText="1"/>
    </xf>
    <xf numFmtId="0" fontId="2" fillId="0" borderId="63" xfId="4" applyFont="1" applyBorder="1" applyAlignment="1">
      <alignment horizontal="center" vertical="center" wrapText="1"/>
    </xf>
    <xf numFmtId="0" fontId="2" fillId="0" borderId="9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0" fontId="2" fillId="0" borderId="18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 wrapText="1"/>
    </xf>
    <xf numFmtId="0" fontId="2" fillId="0" borderId="12" xfId="4" applyFont="1" applyBorder="1" applyAlignment="1">
      <alignment horizontal="center" vertical="center" wrapText="1"/>
    </xf>
    <xf numFmtId="0" fontId="2" fillId="0" borderId="17" xfId="4" applyFont="1" applyBorder="1" applyAlignment="1">
      <alignment horizontal="center" vertical="center" wrapText="1"/>
    </xf>
    <xf numFmtId="0" fontId="4" fillId="0" borderId="40" xfId="4" applyFont="1" applyBorder="1" applyAlignment="1">
      <alignment horizontal="center" vertical="center"/>
    </xf>
    <xf numFmtId="0" fontId="4" fillId="0" borderId="52" xfId="4" applyFont="1" applyBorder="1" applyAlignment="1">
      <alignment horizontal="center" vertical="center"/>
    </xf>
    <xf numFmtId="0" fontId="2" fillId="0" borderId="53" xfId="4" applyFont="1" applyBorder="1" applyAlignment="1">
      <alignment horizontal="left" vertical="center" wrapText="1"/>
    </xf>
    <xf numFmtId="0" fontId="2" fillId="0" borderId="54" xfId="4" applyFont="1" applyBorder="1" applyAlignment="1">
      <alignment horizontal="left" vertical="center" wrapText="1"/>
    </xf>
    <xf numFmtId="0" fontId="2" fillId="0" borderId="65" xfId="0" applyFont="1" applyBorder="1" applyAlignment="1">
      <alignment horizontal="left" vertical="center" wrapText="1"/>
    </xf>
    <xf numFmtId="0" fontId="2" fillId="0" borderId="66" xfId="0" applyFont="1" applyBorder="1" applyAlignment="1">
      <alignment horizontal="left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left" vertical="center" wrapText="1"/>
    </xf>
    <xf numFmtId="0" fontId="2" fillId="0" borderId="3" xfId="4" applyFont="1" applyBorder="1" applyAlignment="1">
      <alignment horizontal="left" vertical="center" wrapText="1"/>
    </xf>
    <xf numFmtId="0" fontId="2" fillId="0" borderId="6" xfId="4" applyFont="1" applyBorder="1" applyAlignment="1">
      <alignment horizontal="center" vertical="center" wrapText="1"/>
    </xf>
    <xf numFmtId="0" fontId="2" fillId="0" borderId="10" xfId="4" applyFont="1" applyBorder="1" applyAlignment="1">
      <alignment horizontal="center" vertical="center" wrapText="1"/>
    </xf>
    <xf numFmtId="0" fontId="2" fillId="0" borderId="15" xfId="4" applyFont="1" applyBorder="1" applyAlignment="1">
      <alignment horizontal="center" vertical="center" wrapText="1"/>
    </xf>
    <xf numFmtId="0" fontId="2" fillId="0" borderId="61" xfId="4" applyFont="1" applyBorder="1" applyAlignment="1">
      <alignment horizontal="center" vertical="center"/>
    </xf>
    <xf numFmtId="0" fontId="2" fillId="0" borderId="51" xfId="4" applyFont="1" applyBorder="1" applyAlignment="1">
      <alignment horizontal="center" vertical="center"/>
    </xf>
    <xf numFmtId="0" fontId="2" fillId="0" borderId="63" xfId="4" applyFont="1" applyBorder="1" applyAlignment="1">
      <alignment horizontal="center" vertical="center"/>
    </xf>
    <xf numFmtId="0" fontId="2" fillId="0" borderId="70" xfId="4" quotePrefix="1" applyFont="1" applyBorder="1" applyAlignment="1">
      <alignment horizontal="center" vertical="center"/>
    </xf>
    <xf numFmtId="0" fontId="2" fillId="0" borderId="49" xfId="4" quotePrefix="1" applyFont="1" applyBorder="1" applyAlignment="1">
      <alignment horizontal="center" vertical="center"/>
    </xf>
    <xf numFmtId="0" fontId="2" fillId="0" borderId="71" xfId="4" quotePrefix="1" applyFont="1" applyBorder="1" applyAlignment="1">
      <alignment horizontal="center" vertical="center"/>
    </xf>
    <xf numFmtId="0" fontId="14" fillId="0" borderId="2" xfId="4" applyFont="1" applyBorder="1" applyAlignment="1">
      <alignment horizontal="left" vertical="center" wrapText="1"/>
    </xf>
    <xf numFmtId="0" fontId="14" fillId="0" borderId="3" xfId="4" applyFont="1" applyBorder="1" applyAlignment="1">
      <alignment horizontal="left" vertical="center" wrapText="1"/>
    </xf>
    <xf numFmtId="0" fontId="2" fillId="0" borderId="2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2" fillId="0" borderId="39" xfId="4" applyFont="1" applyBorder="1" applyAlignment="1">
      <alignment horizontal="center" vertical="center" wrapText="1"/>
    </xf>
    <xf numFmtId="0" fontId="2" fillId="0" borderId="56" xfId="4" applyFont="1" applyBorder="1" applyAlignment="1">
      <alignment horizontal="left"/>
    </xf>
    <xf numFmtId="0" fontId="2" fillId="0" borderId="59" xfId="4" applyFont="1" applyBorder="1" applyAlignment="1">
      <alignment horizontal="left"/>
    </xf>
    <xf numFmtId="0" fontId="2" fillId="0" borderId="14" xfId="4" applyFont="1" applyBorder="1" applyAlignment="1">
      <alignment horizontal="center"/>
    </xf>
    <xf numFmtId="0" fontId="2" fillId="0" borderId="47" xfId="4" applyFont="1" applyBorder="1" applyAlignment="1">
      <alignment horizontal="left"/>
    </xf>
    <xf numFmtId="0" fontId="2" fillId="0" borderId="48" xfId="4" applyFont="1" applyBorder="1" applyAlignment="1">
      <alignment horizontal="left"/>
    </xf>
    <xf numFmtId="0" fontId="2" fillId="0" borderId="72" xfId="4" applyFont="1" applyBorder="1" applyAlignment="1">
      <alignment horizontal="left"/>
    </xf>
    <xf numFmtId="0" fontId="2" fillId="0" borderId="66" xfId="4" applyFont="1" applyBorder="1" applyAlignment="1">
      <alignment horizontal="left"/>
    </xf>
    <xf numFmtId="0" fontId="2" fillId="0" borderId="53" xfId="4" applyFont="1" applyBorder="1" applyAlignment="1">
      <alignment horizontal="left"/>
    </xf>
    <xf numFmtId="0" fontId="2" fillId="0" borderId="54" xfId="4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/>
    </xf>
    <xf numFmtId="0" fontId="9" fillId="0" borderId="39" xfId="9" applyFont="1" applyBorder="1" applyAlignment="1">
      <alignment horizontal="left"/>
    </xf>
    <xf numFmtId="9" fontId="18" fillId="0" borderId="0" xfId="2" applyFont="1" applyFill="1" applyBorder="1" applyAlignment="1" applyProtection="1">
      <alignment horizontal="center" vertical="center" wrapText="1"/>
    </xf>
    <xf numFmtId="0" fontId="2" fillId="0" borderId="1" xfId="9" applyFont="1" applyBorder="1" applyAlignment="1">
      <alignment horizontal="center" vertical="center" wrapText="1"/>
    </xf>
    <xf numFmtId="0" fontId="2" fillId="0" borderId="14" xfId="9" applyFont="1" applyBorder="1" applyAlignment="1">
      <alignment horizontal="center" vertical="center" wrapText="1"/>
    </xf>
    <xf numFmtId="0" fontId="2" fillId="2" borderId="2" xfId="9" applyFont="1" applyFill="1" applyBorder="1" applyAlignment="1">
      <alignment horizontal="center" vertical="center" wrapText="1"/>
    </xf>
    <xf numFmtId="0" fontId="2" fillId="2" borderId="3" xfId="9" applyFont="1" applyFill="1" applyBorder="1" applyAlignment="1">
      <alignment horizontal="center" vertical="center" wrapText="1"/>
    </xf>
    <xf numFmtId="0" fontId="2" fillId="2" borderId="4" xfId="9" applyFont="1" applyFill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/>
    </xf>
    <xf numFmtId="0" fontId="2" fillId="0" borderId="14" xfId="9" applyFont="1" applyBorder="1" applyAlignment="1">
      <alignment horizontal="center" vertical="center"/>
    </xf>
    <xf numFmtId="0" fontId="2" fillId="0" borderId="6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9" xfId="9" applyFont="1" applyBorder="1" applyAlignment="1">
      <alignment horizontal="center" vertical="center" wrapText="1"/>
    </xf>
    <xf numFmtId="0" fontId="2" fillId="0" borderId="18" xfId="9" applyFont="1" applyBorder="1" applyAlignment="1">
      <alignment horizontal="center" vertical="center" wrapText="1"/>
    </xf>
    <xf numFmtId="0" fontId="9" fillId="0" borderId="0" xfId="9" applyFont="1" applyAlignment="1">
      <alignment horizontal="left"/>
    </xf>
    <xf numFmtId="0" fontId="2" fillId="0" borderId="5" xfId="9" applyFont="1" applyBorder="1" applyAlignment="1">
      <alignment horizontal="center" vertical="center" wrapText="1"/>
    </xf>
    <xf numFmtId="0" fontId="4" fillId="0" borderId="2" xfId="9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9" applyFont="1" applyBorder="1" applyAlignment="1">
      <alignment horizontal="center" vertical="center"/>
    </xf>
    <xf numFmtId="0" fontId="4" fillId="0" borderId="3" xfId="9" applyFont="1" applyBorder="1" applyAlignment="1">
      <alignment horizontal="center" vertical="center"/>
    </xf>
    <xf numFmtId="0" fontId="4" fillId="0" borderId="4" xfId="9" applyFont="1" applyBorder="1" applyAlignment="1">
      <alignment horizontal="center" vertical="center"/>
    </xf>
  </cellXfs>
  <cellStyles count="11">
    <cellStyle name="Escribir" xfId="6" xr:uid="{701321CB-99EB-4219-A93C-D3C488D65583}"/>
    <cellStyle name="Euro" xfId="10" xr:uid="{76014585-EF92-4508-921D-F92C6E9EE85D}"/>
    <cellStyle name="Millares" xfId="1" builtinId="3"/>
    <cellStyle name="Normal" xfId="0" builtinId="0"/>
    <cellStyle name="Normal 2 2" xfId="8" xr:uid="{6814CBC0-9D4C-4A4B-BC56-1441FC5AA9C5}"/>
    <cellStyle name="Normal 3" xfId="7" xr:uid="{19A08DE0-F46B-49F6-AD71-35B859E01268}"/>
    <cellStyle name="Normal_REM 05-2002" xfId="5" xr:uid="{E4CEFA01-44F7-4A08-BC8A-81689E1A27EB}"/>
    <cellStyle name="Normal_REM 15-2002" xfId="4" xr:uid="{0E905FDB-C4DE-4B69-A897-CBD6A95CFEFC}"/>
    <cellStyle name="Normal_REM 16-2002" xfId="9" xr:uid="{A15F662A-6DC3-4E7D-883F-00F71C63C777}"/>
    <cellStyle name="Normal_RMC_0" xfId="3" xr:uid="{752E82BA-CA03-449E-B569-48C80EB8E10E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125.235\estadisticas\Diccionarios%20de%20codigos\DICCIONARIO%20CODIGOS%20SD_23_V1.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BRE"/>
      <sheetName val="D15"/>
      <sheetName val="D16"/>
      <sheetName val="Control"/>
      <sheetName val="MACROS"/>
    </sheetNames>
    <sheetDataSet>
      <sheetData sheetId="0">
        <row r="2">
          <cell r="B2"/>
          <cell r="C2"/>
          <cell r="D2"/>
          <cell r="E2"/>
          <cell r="F2"/>
          <cell r="G2"/>
        </row>
        <row r="3">
          <cell r="B3"/>
          <cell r="C3"/>
          <cell r="D3"/>
          <cell r="E3"/>
          <cell r="F3"/>
          <cell r="G3"/>
          <cell r="H3"/>
        </row>
        <row r="6">
          <cell r="B6"/>
          <cell r="C6"/>
          <cell r="D6"/>
        </row>
        <row r="7">
          <cell r="B7">
            <v>2023</v>
          </cell>
        </row>
      </sheetData>
      <sheetData sheetId="1"/>
      <sheetData sheetId="2"/>
      <sheetData sheetId="3"/>
      <sheetData sheetId="4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erman Jorquera" refreshedDate="45105.455432986113" createdVersion="6" refreshedVersion="6" minRefreshableVersion="3" recordCount="8775" xr:uid="{25DFD3C3-3DC5-41C4-A64C-7BE09F12EEBD}">
  <cacheSource type="worksheet">
    <worksheetSource ref="A1:BE1048576" sheet="BBDD"/>
  </cacheSource>
  <cacheFields count="57">
    <cacheField name="Mes" numFmtId="0">
      <sharedItems containsString="0" containsBlank="1" containsNumber="1" containsInteger="1" minValue="1" maxValue="5" count="6">
        <n v="4"/>
        <n v="3"/>
        <n v="1"/>
        <n v="2"/>
        <n v="5"/>
        <m/>
      </sharedItems>
    </cacheField>
    <cacheField name="IdServicio" numFmtId="0">
      <sharedItems containsBlank="1"/>
    </cacheField>
    <cacheField name="Ano" numFmtId="0">
      <sharedItems containsString="0" containsBlank="1" containsNumber="1" containsInteger="1" minValue="2023" maxValue="2023"/>
    </cacheField>
    <cacheField name="IdEstablecimiento" numFmtId="0">
      <sharedItems containsBlank="1" count="142">
        <s v="105107"/>
        <s v="105108"/>
        <s v="105300"/>
        <s v="105302"/>
        <s v="105303"/>
        <s v="105317"/>
        <s v="105318"/>
        <s v="105319"/>
        <s v="105301"/>
        <s v="105321"/>
        <s v="105322"/>
        <s v="105323"/>
        <s v="105304"/>
        <s v="105305"/>
        <s v="105324"/>
        <s v="105417"/>
        <s v="105419"/>
        <s v="105422"/>
        <s v="105448"/>
        <s v="105449"/>
        <s v="105450"/>
        <s v="105467"/>
        <s v="105468"/>
        <s v="105486"/>
        <s v="105487"/>
        <s v="105488"/>
        <s v="105489"/>
        <s v="105702"/>
        <s v="105722"/>
        <s v="105723"/>
        <s v="200538"/>
        <s v="200569"/>
        <s v="200607"/>
        <s v="200258"/>
        <s v="200367"/>
        <s v="105314"/>
        <s v="105496"/>
        <s v="105499"/>
        <s v="105105"/>
        <s v="105306"/>
        <s v="200499"/>
        <s v="105416"/>
        <s v="105481"/>
        <s v="105415"/>
        <s v="105492"/>
        <s v="105308"/>
        <s v="105309"/>
        <s v="105482"/>
        <s v="105483"/>
        <s v="105484"/>
        <s v="105405"/>
        <s v="105407"/>
        <s v="105485"/>
        <s v="105491"/>
        <s v="105104"/>
        <s v="105106"/>
        <s v="105437"/>
        <s v="105504"/>
        <s v="105505"/>
        <s v="105506"/>
        <s v="105508"/>
        <s v="105509"/>
        <s v="105511"/>
        <s v="105477"/>
        <s v="105478"/>
        <s v="105510"/>
        <s v="105469"/>
        <s v="105470"/>
        <s v="105471"/>
        <s v="105443"/>
        <s v="105444"/>
        <s v="105445"/>
        <s v="105446"/>
        <s v="105500"/>
        <s v="105311"/>
        <s v="105312"/>
        <s v="105313"/>
        <s v="105700"/>
        <s v="105479"/>
        <s v="105480"/>
        <s v="105413"/>
        <s v="105414"/>
        <s v="105425"/>
        <s v="105432"/>
        <s v="105435"/>
        <s v="105436"/>
        <s v="200402"/>
        <s v="105701"/>
        <s v="105307"/>
        <s v="105310"/>
        <s v="105465"/>
        <s v="105466"/>
        <s v="105461"/>
        <s v="105462"/>
        <s v="105463"/>
        <s v="105472"/>
        <s v="105473"/>
        <s v="105474"/>
        <s v="105490"/>
        <s v="105493"/>
        <s v="105497"/>
        <s v="105498"/>
        <s v="105501"/>
        <s v="105503"/>
        <s v="105433"/>
        <s v="105434"/>
        <s v="105400"/>
        <s v="105401"/>
        <s v="105409"/>
        <s v="105410"/>
        <s v="105411"/>
        <s v="105315"/>
        <s v="105325"/>
        <s v="105326"/>
        <s v="105402"/>
        <s v="105427"/>
        <s v="105428"/>
        <s v="105430"/>
        <s v="105431"/>
        <s v="105439"/>
        <s v="105440"/>
        <s v="105441"/>
        <s v="105442"/>
        <s v="105447"/>
        <s v="105451"/>
        <s v="105452"/>
        <s v="105453"/>
        <s v="105454"/>
        <s v="105455"/>
        <s v="105456"/>
        <s v="105457"/>
        <s v="105458"/>
        <s v="105459"/>
        <s v="105460"/>
        <s v="105464"/>
        <s v="105475"/>
        <s v="105476"/>
        <s v="105507"/>
        <s v="200273"/>
        <s v="200366"/>
        <s v="200494"/>
        <m/>
      </sharedItems>
    </cacheField>
    <cacheField name="COMUNA" numFmtId="0">
      <sharedItems containsBlank="1" count="22">
        <s v="105100-Hospital La Serena"/>
        <s v="04101-La Serena"/>
        <s v="105101-Hospital Coquimbo"/>
        <s v="105102-Hospital Ovalle"/>
        <s v="105104-Hospital Salamanca"/>
        <s v="04301-Ovalle"/>
        <s v="04303-Monte Patria"/>
        <s v="04304-Punitaqui"/>
        <s v="105105-Hospital Combarbalá"/>
        <s v="105107-Hospital Vicuña"/>
        <s v="04203-Los Vilos"/>
        <s v="04102-Coquimbo"/>
        <s v="04201-Illapel"/>
        <s v="04106-Vicuña"/>
        <s v="04104-La Higuera"/>
        <s v="04302-Combarbalá"/>
        <s v="04105-Paiguano"/>
        <s v="105108-Hospital Los Vilos"/>
        <s v="04202-Canela"/>
        <s v="04204-Salamanca"/>
        <s v="04305-Río Hurtado"/>
        <m/>
      </sharedItems>
    </cacheField>
    <cacheField name="CodigoPrestacion" numFmtId="0">
      <sharedItems containsBlank="1" containsMixedTypes="1" containsNumber="1" containsInteger="1" minValue="15010200" maxValue="15900010" count="52">
        <n v="15900010"/>
        <s v="15010300"/>
        <s v="15080016"/>
        <s v="15010400"/>
        <s v="15900040"/>
        <s v="15050100"/>
        <s v="15050200"/>
        <s v="15050500"/>
        <s v="15900050"/>
        <s v="16090300"/>
        <s v="16200210"/>
        <s v="16100300"/>
        <s v="16200220"/>
        <s v="15010100"/>
        <s v="15080014"/>
        <s v="15010200"/>
        <s v="15080008"/>
        <s v="15900010"/>
        <s v="15010500"/>
        <s v="15080009"/>
        <s v="15030100"/>
        <s v="15020100"/>
        <s v="15080018"/>
        <s v="15020200"/>
        <s v="15080010"/>
        <s v="15040100"/>
        <s v="15901200"/>
        <s v="15901300"/>
        <s v="15900020"/>
        <s v="15900030"/>
        <s v="15060100"/>
        <s v="15901400"/>
        <s v="16200100"/>
        <s v="16090500"/>
        <s v="16100600"/>
        <s v="15060600"/>
        <s v="16090100"/>
        <s v="16100100"/>
        <s v="15020400"/>
        <s v="15020500"/>
        <s v="15060200"/>
        <s v="15901500"/>
        <s v="15080012"/>
        <s v="16200230"/>
        <s v="16090600"/>
        <s v="16100700"/>
        <s v="15080015"/>
        <s v="15020300"/>
        <s v="15080011"/>
        <s v="16200240"/>
        <n v="15010200"/>
        <m/>
      </sharedItems>
    </cacheField>
    <cacheField name="fechaIngreso" numFmtId="0">
      <sharedItems containsNonDate="0" containsDate="1" containsString="0" containsBlank="1" minDate="2023-04-19T07:58:38" maxDate="2023-06-22T12:07:03"/>
    </cacheField>
    <cacheField name="Col01" numFmtId="0">
      <sharedItems containsString="0" containsBlank="1" containsNumber="1" minValue="0" maxValue="4000"/>
    </cacheField>
    <cacheField name="Col02" numFmtId="0">
      <sharedItems containsString="0" containsBlank="1" containsNumber="1" minValue="0" maxValue="1169"/>
    </cacheField>
    <cacheField name="Col03" numFmtId="0">
      <sharedItems containsString="0" containsBlank="1" containsNumber="1" minValue="0" maxValue="691"/>
    </cacheField>
    <cacheField name="Col04" numFmtId="0">
      <sharedItems containsString="0" containsBlank="1" containsNumber="1" minValue="0" maxValue="4000"/>
    </cacheField>
    <cacheField name="Col05" numFmtId="0">
      <sharedItems containsString="0" containsBlank="1" containsNumber="1" minValue="0" maxValue="238"/>
    </cacheField>
    <cacheField name="Col06" numFmtId="0">
      <sharedItems containsString="0" containsBlank="1" containsNumber="1" minValue="0" maxValue="260"/>
    </cacheField>
    <cacheField name="Col07" numFmtId="0">
      <sharedItems containsString="0" containsBlank="1" containsNumber="1" minValue="0" maxValue="318"/>
    </cacheField>
    <cacheField name="Col08" numFmtId="0">
      <sharedItems containsString="0" containsBlank="1" containsNumber="1" minValue="0" maxValue="318"/>
    </cacheField>
    <cacheField name="Col09" numFmtId="0">
      <sharedItems containsString="0" containsBlank="1" containsNumber="1" containsInteger="1" minValue="0" maxValue="160"/>
    </cacheField>
    <cacheField name="Col10" numFmtId="0">
      <sharedItems containsString="0" containsBlank="1" containsNumber="1" containsInteger="1" minValue="0" maxValue="158"/>
    </cacheField>
    <cacheField name="Col11" numFmtId="0">
      <sharedItems containsString="0" containsBlank="1" containsNumber="1" containsInteger="1" minValue="0" maxValue="148"/>
    </cacheField>
    <cacheField name="Col12" numFmtId="0">
      <sharedItems containsString="0" containsBlank="1" containsNumber="1" containsInteger="1" minValue="0" maxValue="35"/>
    </cacheField>
    <cacheField name="Col13" numFmtId="0">
      <sharedItems containsString="0" containsBlank="1" containsNumber="1" containsInteger="1" minValue="0" maxValue="122"/>
    </cacheField>
    <cacheField name="Col14" numFmtId="0">
      <sharedItems containsString="0" containsBlank="1" containsNumber="1" containsInteger="1" minValue="0" maxValue="35"/>
    </cacheField>
    <cacheField name="Col15" numFmtId="0">
      <sharedItems containsString="0" containsBlank="1" containsNumber="1" containsInteger="1" minValue="0" maxValue="50"/>
    </cacheField>
    <cacheField name="Col16" numFmtId="0">
      <sharedItems containsNonDate="0" containsString="0" containsBlank="1" count="1">
        <m/>
      </sharedItems>
    </cacheField>
    <cacheField name="Col17" numFmtId="0">
      <sharedItems containsNonDate="0" containsString="0" containsBlank="1" count="1">
        <m/>
      </sharedItems>
    </cacheField>
    <cacheField name="Col18" numFmtId="0">
      <sharedItems containsNonDate="0" containsString="0" containsBlank="1" count="1">
        <m/>
      </sharedItems>
    </cacheField>
    <cacheField name="Col19" numFmtId="0">
      <sharedItems containsNonDate="0" containsString="0" containsBlank="1" count="1">
        <m/>
      </sharedItems>
    </cacheField>
    <cacheField name="Col20" numFmtId="0">
      <sharedItems containsNonDate="0" containsString="0" containsBlank="1" count="1">
        <m/>
      </sharedItems>
    </cacheField>
    <cacheField name="Col21" numFmtId="0">
      <sharedItems containsNonDate="0" containsString="0" containsBlank="1" count="1">
        <m/>
      </sharedItems>
    </cacheField>
    <cacheField name="Col22" numFmtId="0">
      <sharedItems containsNonDate="0" containsString="0" containsBlank="1" count="1">
        <m/>
      </sharedItems>
    </cacheField>
    <cacheField name="Col23" numFmtId="0">
      <sharedItems containsNonDate="0" containsString="0" containsBlank="1" count="1">
        <m/>
      </sharedItems>
    </cacheField>
    <cacheField name="Col24" numFmtId="0">
      <sharedItems containsNonDate="0" containsString="0" containsBlank="1" count="1">
        <m/>
      </sharedItems>
    </cacheField>
    <cacheField name="Col25" numFmtId="0">
      <sharedItems containsNonDate="0" containsString="0" containsBlank="1" count="1">
        <m/>
      </sharedItems>
    </cacheField>
    <cacheField name="Col26" numFmtId="0">
      <sharedItems containsNonDate="0" containsString="0" containsBlank="1" count="1">
        <m/>
      </sharedItems>
    </cacheField>
    <cacheField name="Col27" numFmtId="0">
      <sharedItems containsNonDate="0" containsString="0" containsBlank="1" count="1">
        <m/>
      </sharedItems>
    </cacheField>
    <cacheField name="Col28" numFmtId="0">
      <sharedItems containsNonDate="0" containsString="0" containsBlank="1" count="1">
        <m/>
      </sharedItems>
    </cacheField>
    <cacheField name="Col29" numFmtId="0">
      <sharedItems containsNonDate="0" containsString="0" containsBlank="1" count="1">
        <m/>
      </sharedItems>
    </cacheField>
    <cacheField name="Col30" numFmtId="0">
      <sharedItems containsNonDate="0" containsString="0" containsBlank="1" count="1">
        <m/>
      </sharedItems>
    </cacheField>
    <cacheField name="Col31" numFmtId="0">
      <sharedItems containsNonDate="0" containsString="0" containsBlank="1" count="1">
        <m/>
      </sharedItems>
    </cacheField>
    <cacheField name="Col32" numFmtId="0">
      <sharedItems containsNonDate="0" containsString="0" containsBlank="1" count="1">
        <m/>
      </sharedItems>
    </cacheField>
    <cacheField name="Col33" numFmtId="0">
      <sharedItems containsNonDate="0" containsString="0" containsBlank="1" count="1">
        <m/>
      </sharedItems>
    </cacheField>
    <cacheField name="Col34" numFmtId="0">
      <sharedItems containsNonDate="0" containsString="0" containsBlank="1" count="1">
        <m/>
      </sharedItems>
    </cacheField>
    <cacheField name="Col35" numFmtId="0">
      <sharedItems containsNonDate="0" containsString="0" containsBlank="1" count="1">
        <m/>
      </sharedItems>
    </cacheField>
    <cacheField name="Col36" numFmtId="0">
      <sharedItems containsNonDate="0" containsString="0" containsBlank="1" count="1">
        <m/>
      </sharedItems>
    </cacheField>
    <cacheField name="Col37" numFmtId="0">
      <sharedItems containsNonDate="0" containsString="0" containsBlank="1"/>
    </cacheField>
    <cacheField name="Col38" numFmtId="0">
      <sharedItems containsNonDate="0" containsString="0" containsBlank="1" count="1">
        <m/>
      </sharedItems>
    </cacheField>
    <cacheField name="Col39" numFmtId="0">
      <sharedItems containsNonDate="0" containsString="0" containsBlank="1" count="1">
        <m/>
      </sharedItems>
    </cacheField>
    <cacheField name="Col40" numFmtId="0">
      <sharedItems containsNonDate="0" containsString="0" containsBlank="1" count="1">
        <m/>
      </sharedItems>
    </cacheField>
    <cacheField name="Col41" numFmtId="0">
      <sharedItems containsNonDate="0" containsString="0" containsBlank="1" count="1">
        <m/>
      </sharedItems>
    </cacheField>
    <cacheField name="col42" numFmtId="0">
      <sharedItems containsNonDate="0" containsString="0" containsBlank="1" count="1">
        <m/>
      </sharedItems>
    </cacheField>
    <cacheField name="col43" numFmtId="0">
      <sharedItems containsNonDate="0" containsString="0" containsBlank="1" count="1">
        <m/>
      </sharedItems>
    </cacheField>
    <cacheField name="col44" numFmtId="0">
      <sharedItems containsNonDate="0" containsString="0" containsBlank="1" count="1">
        <m/>
      </sharedItems>
    </cacheField>
    <cacheField name="col45" numFmtId="0">
      <sharedItems containsNonDate="0" containsString="0" containsBlank="1" count="1">
        <m/>
      </sharedItems>
    </cacheField>
    <cacheField name="col46" numFmtId="0">
      <sharedItems containsNonDate="0" containsString="0" containsBlank="1" count="1">
        <m/>
      </sharedItems>
    </cacheField>
    <cacheField name="col47" numFmtId="0">
      <sharedItems containsNonDate="0" containsString="0" containsBlank="1" count="1">
        <m/>
      </sharedItems>
    </cacheField>
    <cacheField name="col48" numFmtId="0">
      <sharedItems containsNonDate="0" containsString="0" containsBlank="1" count="1">
        <m/>
      </sharedItems>
    </cacheField>
    <cacheField name="col49" numFmtId="0">
      <sharedItems containsNonDate="0" containsString="0" containsBlank="1" count="1">
        <m/>
      </sharedItems>
    </cacheField>
    <cacheField name="col50" numFmtId="0">
      <sharedItems containsNonDate="0" containsString="0" containsBlank="1" count="1"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775">
  <r>
    <x v="0"/>
    <s v="5"/>
    <n v="2023"/>
    <x v="0"/>
    <x v="0"/>
    <x v="0"/>
    <d v="2023-05-16T11:49:59"/>
    <n v="68.8"/>
    <m/>
    <n v="10.4"/>
    <n v="58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1"/>
    <d v="2023-05-16T11:49:59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2"/>
    <d v="2023-05-16T11:49:59"/>
    <n v="6"/>
    <m/>
    <m/>
    <m/>
    <n v="2"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3"/>
    <d v="2023-05-16T11:49:59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4"/>
    <d v="2023-05-16T11:50:20"/>
    <n v="7.2"/>
    <n v="2.4"/>
    <m/>
    <n v="2.4"/>
    <n v="2.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5"/>
    <d v="2023-05-16T11:50:20"/>
    <n v="370"/>
    <n v="159"/>
    <n v="211"/>
    <n v="7"/>
    <n v="17"/>
    <n v="37"/>
    <n v="57"/>
    <n v="29"/>
    <n v="88"/>
    <n v="46"/>
    <n v="49"/>
    <m/>
    <n v="9"/>
    <n v="14"/>
    <n v="1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6"/>
    <d v="2023-05-16T11:50:20"/>
    <n v="8"/>
    <n v="4"/>
    <n v="3"/>
    <m/>
    <m/>
    <n v="1"/>
    <m/>
    <n v="1"/>
    <n v="2"/>
    <n v="3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7"/>
    <d v="2023-05-16T11:50:20"/>
    <n v="3"/>
    <n v="2"/>
    <n v="1"/>
    <n v="1"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8"/>
    <d v="2023-05-16T11:50:20"/>
    <n v="10"/>
    <n v="8"/>
    <n v="2"/>
    <n v="1"/>
    <n v="3"/>
    <n v="4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9"/>
    <d v="2023-05-16T11:50:20"/>
    <n v="333"/>
    <n v="33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10"/>
    <d v="2023-05-16T11:50:20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11"/>
    <d v="2023-05-16T11:50:20"/>
    <n v="333"/>
    <n v="145"/>
    <n v="18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12"/>
    <d v="2023-05-16T11:50:20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13"/>
    <d v="2023-05-16T11:51:23"/>
    <n v="174"/>
    <m/>
    <m/>
    <m/>
    <n v="114"/>
    <n v="6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14"/>
    <d v="2023-05-16T11:51:23"/>
    <n v="30"/>
    <m/>
    <m/>
    <m/>
    <n v="14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15"/>
    <d v="2023-05-16T11:51:23"/>
    <n v="334"/>
    <m/>
    <m/>
    <m/>
    <m/>
    <n v="14"/>
    <n v="194"/>
    <n v="1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16"/>
    <d v="2023-05-16T11:51:23"/>
    <n v="201"/>
    <m/>
    <m/>
    <m/>
    <m/>
    <m/>
    <m/>
    <m/>
    <n v="86"/>
    <m/>
    <n v="80"/>
    <n v="7"/>
    <n v="2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1"/>
    <x v="17"/>
    <d v="2023-05-16T11:51:23"/>
    <n v="158.4"/>
    <n v="5.6"/>
    <n v="19.2"/>
    <n v="13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1"/>
    <x v="3"/>
    <d v="2023-05-16T11:51:2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18"/>
    <d v="2023-05-16T11:51:2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19"/>
    <d v="2023-05-16T11:51:23"/>
    <n v="12"/>
    <m/>
    <m/>
    <m/>
    <m/>
    <m/>
    <m/>
    <m/>
    <m/>
    <n v="1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20"/>
    <d v="2023-05-16T11:51:23"/>
    <n v="11.2"/>
    <n v="4"/>
    <n v="7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4"/>
    <d v="2023-05-16T11:51:23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5"/>
    <d v="2023-05-16T11:51:23"/>
    <n v="487"/>
    <n v="168"/>
    <n v="319"/>
    <n v="2"/>
    <n v="7"/>
    <n v="48"/>
    <n v="64"/>
    <n v="45"/>
    <n v="97"/>
    <n v="63"/>
    <n v="86"/>
    <m/>
    <n v="40"/>
    <n v="7"/>
    <n v="2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6"/>
    <d v="2023-05-16T11:51:23"/>
    <n v="5"/>
    <m/>
    <n v="5"/>
    <m/>
    <m/>
    <m/>
    <m/>
    <m/>
    <n v="1"/>
    <m/>
    <m/>
    <n v="4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7"/>
    <d v="2023-05-16T11:51:23"/>
    <n v="3"/>
    <n v="1"/>
    <n v="2"/>
    <n v="1"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8"/>
    <d v="2023-05-16T11:51:23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21"/>
    <d v="2023-05-16T11:51:23"/>
    <n v="36"/>
    <m/>
    <n v="2"/>
    <n v="12"/>
    <n v="18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22"/>
    <d v="2023-05-16T11:51:23"/>
    <n v="3"/>
    <m/>
    <n v="1"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23"/>
    <d v="2023-05-16T11:51:23"/>
    <n v="38"/>
    <m/>
    <m/>
    <m/>
    <m/>
    <n v="2"/>
    <n v="26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24"/>
    <d v="2023-05-16T11:51:23"/>
    <n v="5"/>
    <m/>
    <m/>
    <m/>
    <m/>
    <m/>
    <m/>
    <m/>
    <m/>
    <m/>
    <n v="4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25"/>
    <d v="2023-05-16T11:51:23"/>
    <n v="8"/>
    <m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26"/>
    <d v="2023-05-16T11:51:23"/>
    <n v="66.400000000000006"/>
    <n v="5.6"/>
    <n v="6.4"/>
    <n v="30.8"/>
    <n v="12"/>
    <n v="11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0"/>
    <x v="27"/>
    <d v="2023-05-16T11:51:23"/>
    <n v="28.4"/>
    <m/>
    <n v="8"/>
    <n v="12.8"/>
    <n v="3.2"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15"/>
    <d v="2023-05-16T11:51:48"/>
    <n v="397"/>
    <m/>
    <m/>
    <m/>
    <m/>
    <n v="2"/>
    <n v="204"/>
    <n v="19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16"/>
    <d v="2023-05-16T11:51:48"/>
    <n v="221"/>
    <m/>
    <m/>
    <m/>
    <m/>
    <m/>
    <m/>
    <m/>
    <n v="93"/>
    <m/>
    <n v="68"/>
    <n v="19"/>
    <n v="4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17"/>
    <d v="2023-05-16T11:51:48"/>
    <n v="240.8"/>
    <n v="27.2"/>
    <n v="53.6"/>
    <n v="16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2"/>
    <d v="2023-05-16T11:51:48"/>
    <n v="12"/>
    <m/>
    <m/>
    <m/>
    <m/>
    <n v="4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18"/>
    <d v="2023-05-16T11:51:48"/>
    <n v="18"/>
    <m/>
    <m/>
    <n v="6"/>
    <m/>
    <n v="4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19"/>
    <d v="2023-05-16T11:51:48"/>
    <n v="15"/>
    <m/>
    <m/>
    <m/>
    <m/>
    <m/>
    <m/>
    <m/>
    <m/>
    <n v="12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28"/>
    <d v="2023-05-16T11:51:48"/>
    <n v="12.8"/>
    <n v="3.2"/>
    <n v="5.6"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20"/>
    <d v="2023-05-16T11:51:48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29"/>
    <d v="2023-05-16T11:51:48"/>
    <n v="28"/>
    <m/>
    <n v="2.8"/>
    <n v="18.399999999999999"/>
    <n v="6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4"/>
    <d v="2023-05-16T11:51:48"/>
    <n v="19.600000000000001"/>
    <m/>
    <n v="6.4"/>
    <n v="8.4"/>
    <n v="4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5"/>
    <d v="2023-05-16T11:51:48"/>
    <n v="608"/>
    <n v="211"/>
    <n v="397"/>
    <n v="11"/>
    <n v="24"/>
    <n v="66"/>
    <n v="68"/>
    <n v="53"/>
    <n v="102"/>
    <n v="97"/>
    <n v="93"/>
    <m/>
    <n v="34"/>
    <n v="19"/>
    <n v="4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6"/>
    <d v="2023-05-16T11:51:48"/>
    <n v="18"/>
    <n v="6"/>
    <n v="12"/>
    <n v="2"/>
    <n v="2"/>
    <n v="3"/>
    <m/>
    <n v="2"/>
    <n v="2"/>
    <n v="2"/>
    <m/>
    <n v="4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7"/>
    <d v="2023-05-16T11:51:48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8"/>
    <d v="2023-05-16T11:51:48"/>
    <n v="12"/>
    <n v="6"/>
    <n v="6"/>
    <m/>
    <n v="3"/>
    <n v="6"/>
    <n v="3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22"/>
    <d v="2023-05-16T11:51:48"/>
    <n v="18"/>
    <m/>
    <n v="2"/>
    <n v="6"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23"/>
    <d v="2023-05-16T11:51:48"/>
    <n v="16"/>
    <m/>
    <m/>
    <m/>
    <m/>
    <n v="2"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24"/>
    <d v="2023-05-16T11:51:48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26"/>
    <d v="2023-05-16T11:51:48"/>
    <n v="8"/>
    <m/>
    <m/>
    <n v="3.6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27"/>
    <d v="2023-05-16T11:51:48"/>
    <n v="7.2"/>
    <m/>
    <m/>
    <n v="3.6"/>
    <m/>
    <n v="3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30"/>
    <d v="2023-05-16T11:51:48"/>
    <n v="20"/>
    <n v="7"/>
    <n v="13"/>
    <m/>
    <n v="2"/>
    <n v="3"/>
    <n v="3"/>
    <n v="3"/>
    <n v="4"/>
    <n v="3"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31"/>
    <d v="2023-05-16T11:51:48"/>
    <n v="4"/>
    <n v="4"/>
    <m/>
    <m/>
    <m/>
    <n v="2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9"/>
    <d v="2023-05-16T11:51:48"/>
    <n v="625"/>
    <n v="6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10"/>
    <d v="2023-05-16T11:51:48"/>
    <n v="55"/>
    <n v="5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11"/>
    <d v="2023-05-16T11:51:48"/>
    <n v="625"/>
    <n v="243"/>
    <n v="38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12"/>
    <d v="2023-05-16T11:51:48"/>
    <n v="55"/>
    <n v="22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32"/>
    <d v="2023-05-16T11:51:48"/>
    <n v="34"/>
    <n v="20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0"/>
    <x v="13"/>
    <d v="2023-05-16T11:52:01"/>
    <n v="133"/>
    <m/>
    <m/>
    <m/>
    <n v="95"/>
    <n v="3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0"/>
    <x v="14"/>
    <d v="2023-05-16T11:52:01"/>
    <n v="195"/>
    <m/>
    <m/>
    <m/>
    <n v="101"/>
    <n v="9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0"/>
    <x v="15"/>
    <d v="2023-05-16T11:52:01"/>
    <n v="487"/>
    <m/>
    <m/>
    <m/>
    <m/>
    <n v="14"/>
    <n v="292"/>
    <n v="18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0"/>
    <x v="16"/>
    <d v="2023-05-16T11:52:01"/>
    <n v="170"/>
    <m/>
    <m/>
    <m/>
    <m/>
    <m/>
    <m/>
    <m/>
    <n v="77"/>
    <m/>
    <n v="56"/>
    <n v="31"/>
    <n v="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0"/>
    <x v="17"/>
    <d v="2023-05-16T11:52:01"/>
    <n v="188.8"/>
    <n v="42.4"/>
    <n v="28.8"/>
    <n v="117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0"/>
    <x v="3"/>
    <d v="2023-05-16T11:52:01"/>
    <n v="6"/>
    <m/>
    <m/>
    <m/>
    <m/>
    <n v="0"/>
    <n v="6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0"/>
    <x v="18"/>
    <d v="2023-05-16T11:52:01"/>
    <n v="10"/>
    <m/>
    <n v="0"/>
    <n v="4"/>
    <n v="0"/>
    <n v="0"/>
    <n v="6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0"/>
    <x v="19"/>
    <d v="2023-05-16T11:52:01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0"/>
    <x v="6"/>
    <d v="2023-05-16T11:55:43"/>
    <n v="10"/>
    <n v="5"/>
    <n v="2"/>
    <m/>
    <m/>
    <m/>
    <m/>
    <n v="2"/>
    <n v="2"/>
    <n v="3"/>
    <m/>
    <n v="2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0"/>
    <x v="7"/>
    <d v="2023-05-16T11:55:43"/>
    <n v="3"/>
    <n v="3"/>
    <m/>
    <n v="1"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0"/>
    <x v="8"/>
    <d v="2023-05-16T11:55:43"/>
    <n v="15"/>
    <n v="9"/>
    <n v="6"/>
    <n v="1"/>
    <n v="2"/>
    <n v="3"/>
    <n v="6"/>
    <n v="2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0"/>
    <x v="22"/>
    <d v="2023-05-16T11:55:43"/>
    <n v="8"/>
    <m/>
    <m/>
    <n v="4"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0"/>
    <x v="23"/>
    <d v="2023-05-16T11:55:43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0"/>
    <x v="30"/>
    <d v="2023-05-16T11:55:43"/>
    <n v="6"/>
    <n v="2"/>
    <n v="4"/>
    <m/>
    <m/>
    <n v="2"/>
    <m/>
    <n v="2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0"/>
    <x v="9"/>
    <d v="2023-05-16T11:55:43"/>
    <n v="663"/>
    <n v="66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0"/>
    <x v="10"/>
    <d v="2023-05-16T11:55:43"/>
    <n v="77"/>
    <n v="7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0"/>
    <x v="11"/>
    <d v="2023-05-16T11:55:43"/>
    <n v="663"/>
    <n v="273"/>
    <n v="39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0"/>
    <x v="12"/>
    <d v="2023-05-16T11:55:43"/>
    <n v="77"/>
    <n v="23"/>
    <n v="5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0"/>
    <x v="32"/>
    <d v="2023-05-16T11:55:43"/>
    <n v="45"/>
    <n v="29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0"/>
    <x v="14"/>
    <d v="2023-05-16T11:55:57"/>
    <n v="114"/>
    <m/>
    <m/>
    <m/>
    <n v="70"/>
    <n v="4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0"/>
    <x v="15"/>
    <d v="2023-05-16T11:55:57"/>
    <n v="268"/>
    <m/>
    <m/>
    <m/>
    <m/>
    <n v="8"/>
    <n v="134"/>
    <n v="1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0"/>
    <x v="16"/>
    <d v="2023-05-16T11:55:57"/>
    <n v="80"/>
    <m/>
    <m/>
    <m/>
    <m/>
    <m/>
    <m/>
    <m/>
    <n v="30"/>
    <m/>
    <n v="26"/>
    <n v="7"/>
    <n v="1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0"/>
    <x v="17"/>
    <d v="2023-05-16T11:55:57"/>
    <n v="28.8"/>
    <m/>
    <n v="7.2"/>
    <n v="2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0"/>
    <x v="2"/>
    <d v="2023-05-16T11:55:57"/>
    <n v="12"/>
    <m/>
    <m/>
    <m/>
    <m/>
    <n v="4"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0"/>
    <x v="18"/>
    <d v="2023-05-16T11:55:57"/>
    <n v="14"/>
    <m/>
    <m/>
    <n v="2"/>
    <m/>
    <n v="4"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0"/>
    <x v="28"/>
    <d v="2023-05-16T11:55:57"/>
    <n v="5.6"/>
    <m/>
    <n v="3.2"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0"/>
    <x v="29"/>
    <d v="2023-05-16T11:55:57"/>
    <n v="4.8"/>
    <m/>
    <m/>
    <m/>
    <n v="4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2"/>
    <x v="4"/>
    <d v="2023-05-16T11:55:57"/>
    <n v="12"/>
    <m/>
    <n v="8.8000000000000007"/>
    <m/>
    <m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2"/>
    <x v="5"/>
    <d v="2023-05-16T11:55:57"/>
    <n v="270"/>
    <n v="70"/>
    <n v="200"/>
    <n v="0"/>
    <n v="3"/>
    <n v="9"/>
    <n v="35"/>
    <n v="26"/>
    <n v="67"/>
    <n v="63"/>
    <n v="30"/>
    <m/>
    <n v="13"/>
    <n v="7"/>
    <n v="1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2"/>
    <x v="6"/>
    <d v="2023-05-16T11:55:57"/>
    <n v="8"/>
    <n v="5"/>
    <n v="3"/>
    <m/>
    <n v="1"/>
    <n v="1"/>
    <m/>
    <n v="2"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2"/>
    <x v="8"/>
    <d v="2023-05-16T11:55:57"/>
    <n v="4"/>
    <n v="1"/>
    <n v="3"/>
    <m/>
    <n v="2"/>
    <m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2"/>
    <x v="9"/>
    <d v="2023-05-16T11:55:57"/>
    <n v="279"/>
    <n v="27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2"/>
    <x v="10"/>
    <d v="2023-05-16T11:55:57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2"/>
    <x v="33"/>
    <d v="2023-05-16T11:55:57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2"/>
    <x v="11"/>
    <d v="2023-05-16T11:55:57"/>
    <n v="279"/>
    <n v="123"/>
    <n v="15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2"/>
    <x v="12"/>
    <d v="2023-05-16T11:55:57"/>
    <n v="13"/>
    <n v="5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2"/>
    <x v="34"/>
    <d v="2023-05-16T11:55:57"/>
    <n v="19"/>
    <n v="8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"/>
    <x v="2"/>
    <x v="32"/>
    <d v="2023-05-16T11:55:5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2"/>
    <x v="13"/>
    <d v="2023-05-16T12:12:43"/>
    <n v="45"/>
    <m/>
    <m/>
    <m/>
    <n v="34"/>
    <n v="10"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2"/>
    <x v="14"/>
    <d v="2023-05-16T12:12:43"/>
    <n v="257"/>
    <m/>
    <m/>
    <m/>
    <n v="152"/>
    <n v="104"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2"/>
    <x v="15"/>
    <d v="2023-05-16T12:12:43"/>
    <n v="456"/>
    <m/>
    <m/>
    <m/>
    <m/>
    <n v="10"/>
    <n v="260"/>
    <n v="18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2"/>
    <x v="16"/>
    <d v="2023-05-16T12:12:43"/>
    <n v="128"/>
    <m/>
    <m/>
    <m/>
    <m/>
    <m/>
    <m/>
    <m/>
    <n v="89"/>
    <m/>
    <n v="24"/>
    <n v="0"/>
    <n v="1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2"/>
    <x v="30"/>
    <d v="2023-05-16T11:51:23"/>
    <n v="42"/>
    <n v="15"/>
    <n v="27"/>
    <m/>
    <n v="2"/>
    <n v="6"/>
    <n v="10"/>
    <n v="3"/>
    <n v="13"/>
    <n v="5"/>
    <m/>
    <m/>
    <n v="2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2"/>
    <x v="35"/>
    <d v="2023-05-16T11:51:23"/>
    <n v="2"/>
    <n v="1"/>
    <n v="1"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2"/>
    <x v="31"/>
    <d v="2023-05-16T11:51:23"/>
    <n v="27"/>
    <n v="18"/>
    <n v="9"/>
    <n v="2"/>
    <n v="4"/>
    <n v="13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2"/>
    <x v="9"/>
    <d v="2023-05-16T11:51:23"/>
    <n v="966"/>
    <n v="96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2"/>
    <x v="10"/>
    <d v="2023-05-16T11:51:23"/>
    <n v="30"/>
    <n v="3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2"/>
    <x v="36"/>
    <d v="2023-05-16T11:51:23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2"/>
    <x v="11"/>
    <d v="2023-05-16T11:51:23"/>
    <n v="966"/>
    <n v="405"/>
    <n v="56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2"/>
    <x v="12"/>
    <d v="2023-05-16T11:51:23"/>
    <n v="30"/>
    <n v="11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"/>
    <x v="2"/>
    <x v="37"/>
    <d v="2023-05-16T11:51:23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14"/>
    <d v="2023-05-16T11:51:38"/>
    <n v="158"/>
    <m/>
    <m/>
    <m/>
    <n v="78"/>
    <n v="8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15"/>
    <d v="2023-05-16T11:51:38"/>
    <n v="298"/>
    <m/>
    <m/>
    <m/>
    <m/>
    <n v="28"/>
    <n v="154"/>
    <n v="1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16"/>
    <d v="2023-05-16T11:51:38"/>
    <n v="118"/>
    <m/>
    <m/>
    <m/>
    <m/>
    <m/>
    <m/>
    <m/>
    <n v="50"/>
    <m/>
    <n v="40"/>
    <n v="9"/>
    <n v="1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17"/>
    <d v="2023-05-16T11:51:38"/>
    <n v="166.4"/>
    <n v="11.2"/>
    <n v="29.6"/>
    <n v="12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2"/>
    <d v="2023-05-16T11:51:38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3"/>
    <d v="2023-05-16T11:51:38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18"/>
    <d v="2023-05-16T11:51:38"/>
    <n v="10"/>
    <m/>
    <m/>
    <n v="2"/>
    <n v="4"/>
    <n v="2"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19"/>
    <d v="2023-05-16T11:51:38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20"/>
    <d v="2023-05-16T11:51:38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29"/>
    <d v="2023-05-16T11:51:38"/>
    <n v="23.6"/>
    <m/>
    <n v="6"/>
    <n v="1.6"/>
    <n v="8.4"/>
    <n v="7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4"/>
    <d v="2023-05-16T11:51:38"/>
    <n v="20.399999999999999"/>
    <m/>
    <m/>
    <n v="16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5"/>
    <d v="2023-05-16T11:51:38"/>
    <n v="388"/>
    <n v="149"/>
    <n v="239"/>
    <n v="4"/>
    <n v="12"/>
    <n v="45"/>
    <n v="39"/>
    <n v="54"/>
    <n v="77"/>
    <n v="59"/>
    <n v="50"/>
    <m/>
    <n v="20"/>
    <n v="9"/>
    <n v="19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6"/>
    <d v="2023-05-16T11:51:38"/>
    <n v="6"/>
    <n v="1"/>
    <n v="5"/>
    <m/>
    <m/>
    <n v="1"/>
    <n v="2"/>
    <n v="1"/>
    <m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7"/>
    <d v="2023-05-16T11:51:38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2"/>
    <x v="8"/>
    <d v="2023-05-16T11:51:38"/>
    <n v="11"/>
    <n v="6"/>
    <n v="5"/>
    <m/>
    <n v="1"/>
    <n v="5"/>
    <n v="3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3"/>
    <x v="22"/>
    <d v="2023-05-16T11:51:38"/>
    <n v="8"/>
    <m/>
    <m/>
    <n v="4"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3"/>
    <x v="23"/>
    <d v="2023-05-16T11:51:38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3"/>
    <x v="30"/>
    <d v="2023-05-16T11:51:38"/>
    <n v="6"/>
    <n v="1"/>
    <n v="5"/>
    <m/>
    <m/>
    <n v="2"/>
    <n v="1"/>
    <n v="1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0"/>
    <x v="9"/>
    <d v="2023-05-16T11:51:38"/>
    <n v="554"/>
    <n v="55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0"/>
    <x v="10"/>
    <d v="2023-05-16T11:51:38"/>
    <n v="96"/>
    <n v="9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0"/>
    <x v="33"/>
    <d v="2023-05-16T11:51:3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0"/>
    <x v="11"/>
    <d v="2023-05-16T11:51:38"/>
    <n v="554"/>
    <n v="228"/>
    <n v="3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0"/>
    <x v="12"/>
    <d v="2023-05-16T11:51:38"/>
    <n v="96"/>
    <n v="28"/>
    <n v="6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"/>
    <x v="0"/>
    <x v="34"/>
    <d v="2023-05-16T11:51:38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"/>
    <x v="0"/>
    <x v="14"/>
    <d v="2023-05-16T11:51:48"/>
    <n v="240"/>
    <m/>
    <m/>
    <m/>
    <n v="136"/>
    <n v="1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17"/>
    <d v="2023-05-16T12:12:43"/>
    <n v="231.2"/>
    <n v="12.8"/>
    <n v="72"/>
    <n v="14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2"/>
    <d v="2023-05-16T12:12:43"/>
    <m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3"/>
    <d v="2023-05-16T12:12:43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18"/>
    <d v="2023-05-16T12:12:43"/>
    <n v="8"/>
    <m/>
    <m/>
    <m/>
    <m/>
    <n v="4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29"/>
    <d v="2023-05-16T12:12:43"/>
    <n v="50"/>
    <m/>
    <n v="8"/>
    <n v="4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5"/>
    <d v="2023-05-16T12:12:43"/>
    <n v="581"/>
    <n v="350"/>
    <n v="231"/>
    <n v="5"/>
    <n v="27"/>
    <n v="52"/>
    <n v="93"/>
    <n v="62"/>
    <n v="130"/>
    <n v="96"/>
    <n v="89"/>
    <m/>
    <n v="12"/>
    <m/>
    <n v="1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6"/>
    <d v="2023-05-16T12:12:43"/>
    <n v="4"/>
    <n v="2"/>
    <n v="2"/>
    <m/>
    <m/>
    <m/>
    <m/>
    <n v="2"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8"/>
    <d v="2023-05-16T12:12:43"/>
    <n v="16"/>
    <n v="10"/>
    <n v="3"/>
    <m/>
    <n v="5"/>
    <n v="1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23"/>
    <d v="2023-05-16T12:12:43"/>
    <n v="6"/>
    <m/>
    <m/>
    <m/>
    <m/>
    <m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30"/>
    <d v="2023-05-16T12:12:43"/>
    <n v="3"/>
    <n v="2"/>
    <n v="1"/>
    <m/>
    <m/>
    <m/>
    <m/>
    <m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9"/>
    <d v="2023-05-16T12:12:43"/>
    <n v="663"/>
    <n v="66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10"/>
    <d v="2023-05-16T12:12:43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36"/>
    <d v="2023-05-16T12:12:43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11"/>
    <d v="2023-05-16T12:12:43"/>
    <n v="663"/>
    <n v="320"/>
    <n v="34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12"/>
    <d v="2023-05-16T12:12:43"/>
    <n v="38"/>
    <n v="18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"/>
    <x v="0"/>
    <x v="37"/>
    <d v="2023-05-16T12:12:43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13"/>
    <d v="2023-05-16T12:13:28"/>
    <n v="54"/>
    <m/>
    <m/>
    <m/>
    <n v="30"/>
    <n v="2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14"/>
    <d v="2023-05-16T12:13:28"/>
    <n v="34"/>
    <m/>
    <m/>
    <m/>
    <n v="20"/>
    <n v="1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15"/>
    <d v="2023-05-16T12:13:28"/>
    <n v="118"/>
    <m/>
    <m/>
    <m/>
    <m/>
    <n v="4"/>
    <n v="68"/>
    <n v="4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16"/>
    <d v="2023-05-16T12:13:28"/>
    <n v="45"/>
    <m/>
    <m/>
    <m/>
    <m/>
    <m/>
    <m/>
    <m/>
    <n v="21"/>
    <m/>
    <n v="2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17"/>
    <d v="2023-05-16T12:13:28"/>
    <n v="79.2"/>
    <n v="9.6"/>
    <n v="18.399999999999999"/>
    <n v="51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2"/>
    <d v="2023-05-16T12:13:28"/>
    <n v="8"/>
    <m/>
    <m/>
    <m/>
    <m/>
    <n v="2"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18"/>
    <d v="2023-05-16T12:13:28"/>
    <n v="12"/>
    <m/>
    <m/>
    <n v="4"/>
    <m/>
    <n v="2"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19"/>
    <d v="2023-05-16T12:13:28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28"/>
    <d v="2023-05-16T12:13:28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20"/>
    <d v="2023-05-16T12:13:28"/>
    <n v="4"/>
    <n v="0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29"/>
    <d v="2023-05-16T12:13:28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5"/>
    <d v="2023-05-16T12:13:28"/>
    <n v="167"/>
    <n v="90"/>
    <n v="77"/>
    <n v="3"/>
    <n v="6"/>
    <n v="21"/>
    <n v="25"/>
    <n v="21"/>
    <n v="34"/>
    <n v="23"/>
    <n v="21"/>
    <m/>
    <n v="11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6"/>
    <d v="2023-05-16T12:13:28"/>
    <n v="7"/>
    <n v="2"/>
    <n v="5"/>
    <m/>
    <m/>
    <n v="2"/>
    <m/>
    <n v="1"/>
    <n v="3"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7"/>
    <d v="2023-05-16T12:13:28"/>
    <n v="1"/>
    <n v="1"/>
    <m/>
    <n v="0"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8"/>
    <d v="2023-05-16T12:13:28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9"/>
    <d v="2023-05-16T12:13:28"/>
    <n v="149"/>
    <n v="1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10"/>
    <d v="2023-05-16T12:13:28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11"/>
    <d v="2023-05-16T12:13:28"/>
    <n v="149"/>
    <n v="65"/>
    <n v="8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"/>
    <x v="0"/>
    <x v="12"/>
    <d v="2023-05-16T12:13:28"/>
    <n v="10"/>
    <n v="4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13"/>
    <d v="2023-05-16T12:13:43"/>
    <n v="172"/>
    <m/>
    <m/>
    <m/>
    <n v="104"/>
    <n v="68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14"/>
    <d v="2023-05-16T12:13:43"/>
    <n v="12"/>
    <m/>
    <m/>
    <m/>
    <n v="6"/>
    <n v="6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15"/>
    <d v="2023-05-16T12:13:43"/>
    <n v="355"/>
    <m/>
    <m/>
    <m/>
    <m/>
    <n v="6"/>
    <n v="154"/>
    <n v="19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16"/>
    <d v="2023-05-16T12:13:43"/>
    <n v="120"/>
    <m/>
    <m/>
    <m/>
    <m/>
    <m/>
    <m/>
    <m/>
    <n v="52"/>
    <m/>
    <n v="52"/>
    <n v="4"/>
    <n v="1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17"/>
    <d v="2023-05-16T12:13:43"/>
    <n v="152"/>
    <n v="19.2"/>
    <n v="44.8"/>
    <n v="8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1"/>
    <d v="2023-05-16T12:13:43"/>
    <n v="2"/>
    <m/>
    <m/>
    <m/>
    <n v="2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3"/>
    <d v="2023-05-16T12:13:43"/>
    <n v="2"/>
    <m/>
    <m/>
    <m/>
    <m/>
    <m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18"/>
    <d v="2023-05-16T12:13:43"/>
    <n v="4"/>
    <m/>
    <n v="0"/>
    <n v="0"/>
    <n v="2"/>
    <n v="0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19"/>
    <d v="2023-05-16T12:13:43"/>
    <n v="3"/>
    <m/>
    <m/>
    <m/>
    <m/>
    <m/>
    <m/>
    <m/>
    <m/>
    <n v="3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20"/>
    <d v="2023-05-16T12:13:43"/>
    <n v="9.1999999999999993"/>
    <n v="6"/>
    <n v="0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29"/>
    <d v="2023-05-16T12:13:43"/>
    <n v="14.8"/>
    <n v="4.4000000000000004"/>
    <n v="0"/>
    <n v="6.8"/>
    <n v="3.6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4"/>
    <d v="2023-05-16T12:13:43"/>
    <n v="13.6"/>
    <n v="0"/>
    <n v="3.2"/>
    <n v="3.6"/>
    <n v="6.8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5"/>
    <d v="2023-05-16T12:13:43"/>
    <n v="417"/>
    <n v="168"/>
    <n v="249"/>
    <n v="7"/>
    <n v="15"/>
    <n v="31"/>
    <n v="55"/>
    <n v="40"/>
    <n v="77"/>
    <n v="98"/>
    <n v="52"/>
    <m/>
    <n v="26"/>
    <n v="4"/>
    <n v="1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6"/>
    <d v="2023-05-16T12:13:43"/>
    <n v="3"/>
    <n v="1"/>
    <n v="2"/>
    <n v="0"/>
    <n v="0"/>
    <n v="0"/>
    <n v="1"/>
    <n v="0"/>
    <n v="0"/>
    <n v="1"/>
    <m/>
    <n v="1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7"/>
    <d v="2023-05-16T12:13:43"/>
    <n v="3"/>
    <n v="1"/>
    <n v="2"/>
    <n v="2"/>
    <n v="0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8"/>
    <d v="2023-05-16T12:13:43"/>
    <n v="8"/>
    <n v="4"/>
    <n v="4"/>
    <n v="1"/>
    <n v="1"/>
    <n v="3"/>
    <n v="3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21"/>
    <d v="2023-05-16T12:13:43"/>
    <n v="14"/>
    <n v="0"/>
    <n v="0"/>
    <n v="4"/>
    <n v="10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23"/>
    <d v="2023-05-16T12:13:43"/>
    <n v="14"/>
    <m/>
    <m/>
    <m/>
    <m/>
    <n v="0"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38"/>
    <d v="2023-05-16T12:13:43"/>
    <n v="2"/>
    <m/>
    <m/>
    <m/>
    <m/>
    <n v="0"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39"/>
    <d v="2023-05-16T12:13:43"/>
    <n v="2"/>
    <m/>
    <n v="0"/>
    <n v="0"/>
    <n v="0"/>
    <n v="0"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30"/>
    <d v="2023-05-16T12:13:43"/>
    <n v="14"/>
    <n v="8"/>
    <n v="6"/>
    <n v="0"/>
    <n v="0"/>
    <n v="2"/>
    <n v="5"/>
    <n v="0"/>
    <n v="5"/>
    <n v="2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40"/>
    <d v="2023-05-16T12:13:43"/>
    <n v="1"/>
    <n v="1"/>
    <n v="0"/>
    <n v="0"/>
    <n v="0"/>
    <n v="0"/>
    <n v="0"/>
    <n v="0"/>
    <n v="1"/>
    <n v="0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9"/>
    <d v="2023-05-16T12:13:43"/>
    <n v="721"/>
    <n v="7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0"/>
    <x v="10"/>
    <d v="2023-05-16T12:13:43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2"/>
    <x v="36"/>
    <d v="2023-05-16T12:13:43"/>
    <n v="41"/>
    <n v="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2"/>
    <x v="11"/>
    <d v="2023-05-16T12:13:43"/>
    <n v="721"/>
    <n v="324"/>
    <n v="39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2"/>
    <x v="12"/>
    <d v="2023-05-16T12:13:43"/>
    <n v="40"/>
    <n v="12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"/>
    <x v="2"/>
    <x v="37"/>
    <d v="2023-05-16T12:13:43"/>
    <n v="41"/>
    <n v="20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13"/>
    <d v="2023-05-16T12:13:55"/>
    <n v="28"/>
    <m/>
    <m/>
    <m/>
    <n v="20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14"/>
    <d v="2023-05-16T12:13:55"/>
    <n v="194"/>
    <m/>
    <m/>
    <m/>
    <n v="106"/>
    <n v="8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15"/>
    <d v="2023-05-16T12:13:55"/>
    <n v="376"/>
    <m/>
    <m/>
    <m/>
    <m/>
    <n v="36"/>
    <n v="194"/>
    <n v="14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16"/>
    <d v="2023-05-16T12:13:55"/>
    <n v="167"/>
    <m/>
    <m/>
    <m/>
    <m/>
    <m/>
    <m/>
    <m/>
    <n v="68"/>
    <m/>
    <n v="46"/>
    <n v="22"/>
    <n v="3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17"/>
    <d v="2023-05-16T12:13:55"/>
    <n v="222.4"/>
    <n v="24.8"/>
    <n v="54.4"/>
    <n v="143.1999999999999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28"/>
    <d v="2023-05-16T11:52:01"/>
    <n v="5.6"/>
    <m/>
    <m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29"/>
    <d v="2023-05-16T11:52:01"/>
    <n v="10.8"/>
    <n v="0"/>
    <n v="4"/>
    <n v="3.2"/>
    <n v="0"/>
    <n v="3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5"/>
    <d v="2023-05-16T11:52:01"/>
    <n v="624"/>
    <n v="222"/>
    <n v="403"/>
    <n v="16"/>
    <n v="12"/>
    <n v="45"/>
    <n v="98"/>
    <n v="73"/>
    <n v="146"/>
    <n v="92"/>
    <n v="77"/>
    <m/>
    <n v="28"/>
    <n v="31"/>
    <n v="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6"/>
    <d v="2023-05-16T11:52:01"/>
    <n v="6"/>
    <n v="3"/>
    <n v="3"/>
    <n v="0"/>
    <n v="0"/>
    <n v="2"/>
    <n v="0"/>
    <n v="0"/>
    <n v="3"/>
    <n v="0"/>
    <m/>
    <n v="0"/>
    <n v="1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8"/>
    <d v="2023-05-16T11:52:01"/>
    <n v="3"/>
    <n v="1"/>
    <n v="2"/>
    <n v="0"/>
    <n v="1"/>
    <n v="1"/>
    <n v="0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21"/>
    <d v="2023-05-16T11:52:01"/>
    <n v="8"/>
    <n v="0"/>
    <n v="2"/>
    <n v="0"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22"/>
    <d v="2023-05-16T11:52:01"/>
    <n v="4"/>
    <n v="0"/>
    <n v="2"/>
    <n v="2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23"/>
    <d v="2023-05-16T11:52:01"/>
    <n v="20"/>
    <m/>
    <m/>
    <m/>
    <m/>
    <m/>
    <n v="1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26"/>
    <d v="2023-05-16T11:52:01"/>
    <n v="12.8"/>
    <n v="0"/>
    <n v="4"/>
    <n v="8.8000000000000007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27"/>
    <d v="2023-05-16T11:52:01"/>
    <n v="4.4000000000000004"/>
    <n v="0"/>
    <n v="0"/>
    <n v="0"/>
    <n v="0"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30"/>
    <d v="2023-05-16T11:52:01"/>
    <n v="16"/>
    <n v="3"/>
    <n v="13"/>
    <n v="0"/>
    <n v="2"/>
    <n v="1"/>
    <n v="2"/>
    <n v="1"/>
    <n v="8"/>
    <n v="2"/>
    <n v="0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31"/>
    <d v="2023-05-16T11:52:01"/>
    <n v="4"/>
    <n v="3"/>
    <n v="2"/>
    <m/>
    <n v="1"/>
    <n v="2"/>
    <n v="0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9"/>
    <d v="2023-05-16T11:52:01"/>
    <n v="673"/>
    <n v="67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10"/>
    <d v="2023-05-16T11:52:01"/>
    <n v="20"/>
    <n v="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11"/>
    <d v="2023-05-16T11:52:01"/>
    <n v="673"/>
    <n v="261"/>
    <n v="4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"/>
    <x v="2"/>
    <x v="12"/>
    <d v="2023-05-16T11:52:01"/>
    <n v="20"/>
    <n v="6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2"/>
    <x v="13"/>
    <d v="2023-05-16T11:52:18"/>
    <n v="178"/>
    <m/>
    <m/>
    <m/>
    <n v="86"/>
    <n v="85"/>
    <m/>
    <m/>
    <n v="3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2"/>
    <x v="14"/>
    <d v="2023-05-16T11:52:18"/>
    <n v="75"/>
    <m/>
    <m/>
    <m/>
    <n v="44"/>
    <n v="29"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2"/>
    <x v="15"/>
    <d v="2023-05-16T11:52:18"/>
    <n v="446"/>
    <m/>
    <m/>
    <m/>
    <m/>
    <n v="34"/>
    <n v="206"/>
    <n v="20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2"/>
    <x v="16"/>
    <d v="2023-05-16T11:52:18"/>
    <n v="152"/>
    <m/>
    <m/>
    <m/>
    <m/>
    <m/>
    <m/>
    <m/>
    <n v="69"/>
    <m/>
    <n v="48"/>
    <n v="15"/>
    <n v="2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2"/>
    <x v="17"/>
    <d v="2023-05-16T11:52:18"/>
    <n v="177.6"/>
    <n v="35.200000000000003"/>
    <n v="51.2"/>
    <n v="91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2"/>
    <x v="2"/>
    <d v="2023-05-16T11:52:18"/>
    <n v="16"/>
    <m/>
    <m/>
    <m/>
    <n v="8"/>
    <n v="2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18"/>
    <d v="2023-05-16T11:52:18"/>
    <n v="28"/>
    <m/>
    <n v="0"/>
    <n v="12"/>
    <n v="8"/>
    <n v="2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19"/>
    <d v="2023-05-16T11:52:18"/>
    <n v="9"/>
    <m/>
    <m/>
    <m/>
    <m/>
    <m/>
    <m/>
    <m/>
    <m/>
    <n v="9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28"/>
    <d v="2023-05-16T11:52:18"/>
    <n v="22.4"/>
    <n v="4.8"/>
    <n v="0"/>
    <n v="17.60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41"/>
    <d v="2023-05-16T11:52:18"/>
    <n v="6.4"/>
    <n v="0"/>
    <n v="0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42"/>
    <d v="2023-05-16T11:52:18"/>
    <n v="2"/>
    <m/>
    <n v="0"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29"/>
    <d v="2023-05-16T11:52:18"/>
    <n v="3.2"/>
    <n v="0"/>
    <n v="0"/>
    <n v="3.2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4"/>
    <d v="2023-05-16T11:52:18"/>
    <n v="8"/>
    <n v="0"/>
    <n v="3.6"/>
    <n v="4.4000000000000004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5"/>
    <d v="2023-05-16T11:52:18"/>
    <n v="546"/>
    <n v="199"/>
    <n v="347"/>
    <n v="13"/>
    <n v="18"/>
    <n v="35"/>
    <n v="65"/>
    <n v="75"/>
    <n v="103"/>
    <n v="103"/>
    <n v="72"/>
    <m/>
    <n v="27"/>
    <n v="15"/>
    <n v="2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6"/>
    <d v="2023-05-16T11:52:18"/>
    <n v="19"/>
    <n v="8"/>
    <n v="8"/>
    <n v="2"/>
    <n v="0"/>
    <n v="6"/>
    <n v="4"/>
    <n v="1"/>
    <n v="1"/>
    <n v="2"/>
    <m/>
    <n v="3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7"/>
    <d v="2023-05-16T11:52:18"/>
    <n v="2"/>
    <n v="1"/>
    <n v="1"/>
    <n v="0"/>
    <n v="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8"/>
    <d v="2023-05-16T11:52:18"/>
    <n v="3"/>
    <n v="2"/>
    <n v="1"/>
    <n v="0"/>
    <n v="1"/>
    <n v="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21"/>
    <d v="2023-05-16T11:52:18"/>
    <n v="8"/>
    <n v="0"/>
    <n v="0"/>
    <n v="4"/>
    <n v="4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22"/>
    <d v="2023-05-16T11:52:18"/>
    <n v="2"/>
    <n v="0"/>
    <n v="0"/>
    <n v="0"/>
    <n v="2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23"/>
    <d v="2023-05-16T11:52:18"/>
    <n v="2"/>
    <m/>
    <m/>
    <m/>
    <m/>
    <m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26"/>
    <d v="2023-05-16T11:52:18"/>
    <n v="1.6"/>
    <n v="0"/>
    <n v="0"/>
    <n v="1.6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4"/>
    <x v="30"/>
    <d v="2023-05-16T11:52:18"/>
    <n v="6"/>
    <n v="0"/>
    <n v="6"/>
    <n v="0"/>
    <n v="0"/>
    <n v="2"/>
    <n v="3"/>
    <n v="0"/>
    <n v="1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0"/>
    <x v="31"/>
    <d v="2023-05-16T11:52:18"/>
    <n v="1"/>
    <n v="0"/>
    <n v="1"/>
    <n v="0"/>
    <n v="0"/>
    <n v="1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0"/>
    <x v="9"/>
    <d v="2023-05-16T11:52:18"/>
    <n v="501"/>
    <n v="50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0"/>
    <x v="10"/>
    <d v="2023-05-16T11:52:18"/>
    <n v="48"/>
    <n v="4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0"/>
    <x v="11"/>
    <d v="2023-05-16T11:52:18"/>
    <n v="501"/>
    <n v="182"/>
    <n v="3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0"/>
    <x v="12"/>
    <d v="2023-05-16T11:52:18"/>
    <n v="48"/>
    <n v="19"/>
    <n v="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0"/>
    <x v="32"/>
    <d v="2023-05-16T11:52:18"/>
    <n v="36"/>
    <n v="19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"/>
    <x v="0"/>
    <x v="43"/>
    <d v="2023-05-16T11:52:18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0"/>
    <x v="13"/>
    <d v="2023-05-16T11:52:31"/>
    <n v="292"/>
    <m/>
    <m/>
    <m/>
    <n v="158"/>
    <n v="132"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0"/>
    <x v="15"/>
    <d v="2023-05-16T11:52:31"/>
    <n v="517"/>
    <m/>
    <m/>
    <m/>
    <m/>
    <n v="108"/>
    <n v="230"/>
    <n v="17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0"/>
    <x v="16"/>
    <d v="2023-05-16T11:52:31"/>
    <n v="154"/>
    <m/>
    <m/>
    <m/>
    <m/>
    <m/>
    <m/>
    <m/>
    <n v="73"/>
    <m/>
    <n v="52"/>
    <n v="6"/>
    <n v="2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0"/>
    <x v="17"/>
    <d v="2023-05-16T11:52:31"/>
    <n v="270.39999999999998"/>
    <n v="2.4"/>
    <n v="60"/>
    <n v="20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0"/>
    <x v="1"/>
    <d v="2023-05-16T11:52:31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3"/>
    <d v="2023-05-16T11:52:31"/>
    <n v="10"/>
    <m/>
    <m/>
    <m/>
    <m/>
    <n v="2"/>
    <n v="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18"/>
    <d v="2023-05-16T11:52:31"/>
    <n v="14"/>
    <m/>
    <m/>
    <m/>
    <n v="4"/>
    <n v="2"/>
    <n v="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19"/>
    <d v="2023-05-16T11:52:31"/>
    <n v="18"/>
    <m/>
    <m/>
    <m/>
    <m/>
    <m/>
    <m/>
    <m/>
    <m/>
    <n v="18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20"/>
    <d v="2023-05-16T11:52:31"/>
    <n v="7.2"/>
    <n v="4"/>
    <n v="3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29"/>
    <d v="2023-05-16T11:52:31"/>
    <n v="14.8"/>
    <m/>
    <n v="1.2"/>
    <n v="8"/>
    <n v="3.2"/>
    <m/>
    <n v="2.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4"/>
    <d v="2023-05-16T11:52:31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5"/>
    <d v="2023-05-16T11:52:31"/>
    <n v="816"/>
    <n v="358"/>
    <n v="458"/>
    <n v="1"/>
    <n v="21"/>
    <n v="260"/>
    <n v="79"/>
    <n v="120"/>
    <n v="115"/>
    <n v="92"/>
    <n v="73"/>
    <m/>
    <n v="26"/>
    <n v="6"/>
    <n v="2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6"/>
    <d v="2023-05-16T11:52:31"/>
    <n v="13"/>
    <n v="4"/>
    <n v="9"/>
    <m/>
    <m/>
    <m/>
    <n v="2"/>
    <n v="1"/>
    <n v="4"/>
    <m/>
    <m/>
    <n v="6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7"/>
    <d v="2023-05-16T11:52:31"/>
    <n v="2"/>
    <n v="1"/>
    <n v="1"/>
    <n v="1"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8"/>
    <d v="2023-05-16T11:52:31"/>
    <n v="5"/>
    <n v="2"/>
    <n v="5"/>
    <m/>
    <n v="1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21"/>
    <d v="2023-05-16T11:52:31"/>
    <n v="14"/>
    <m/>
    <m/>
    <n v="4"/>
    <n v="2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23"/>
    <d v="2023-05-16T11:52:31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24"/>
    <d v="2023-05-16T11:52:31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26"/>
    <d v="2023-05-16T11:52:31"/>
    <n v="12"/>
    <n v="3.2"/>
    <n v="6.4"/>
    <m/>
    <m/>
    <n v="2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30"/>
    <d v="2023-05-16T11:52:31"/>
    <n v="8"/>
    <n v="3"/>
    <n v="5"/>
    <m/>
    <n v="2"/>
    <n v="1"/>
    <n v="4"/>
    <m/>
    <m/>
    <m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31"/>
    <d v="2023-05-16T11:52:31"/>
    <n v="4"/>
    <n v="2"/>
    <n v="2"/>
    <n v="1"/>
    <n v="2"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9"/>
    <d v="2023-05-16T11:52:31"/>
    <n v="759"/>
    <n v="75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2"/>
    <x v="10"/>
    <d v="2023-05-16T11:52:31"/>
    <n v="85"/>
    <n v="8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1"/>
    <d v="2023-05-16T12:13:5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2"/>
    <d v="2023-05-16T12:13:55"/>
    <n v="8"/>
    <m/>
    <m/>
    <m/>
    <n v="6"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3"/>
    <d v="2023-05-16T12:13:55"/>
    <n v="8"/>
    <m/>
    <m/>
    <m/>
    <m/>
    <m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18"/>
    <d v="2023-05-16T12:13:55"/>
    <n v="29"/>
    <m/>
    <n v="1"/>
    <n v="10"/>
    <n v="6"/>
    <n v="2"/>
    <n v="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28"/>
    <d v="2023-05-16T12:13:55"/>
    <n v="32"/>
    <n v="9.6"/>
    <n v="10.4"/>
    <n v="1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41"/>
    <d v="2023-05-16T12:13:55"/>
    <n v="7.7"/>
    <m/>
    <n v="4.5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29"/>
    <d v="2023-05-16T12:13:55"/>
    <n v="20.399999999999999"/>
    <m/>
    <n v="3.6"/>
    <n v="12"/>
    <n v="1.6"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5"/>
    <d v="2023-05-16T12:13:55"/>
    <n v="524"/>
    <n v="202"/>
    <n v="322"/>
    <n v="9"/>
    <n v="19"/>
    <n v="53"/>
    <n v="63"/>
    <n v="66"/>
    <n v="97"/>
    <n v="73"/>
    <n v="68"/>
    <m/>
    <n v="23"/>
    <n v="22"/>
    <n v="3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6"/>
    <d v="2023-05-16T12:13:55"/>
    <n v="20"/>
    <n v="11"/>
    <n v="9"/>
    <n v="3"/>
    <n v="3"/>
    <n v="5"/>
    <n v="3"/>
    <n v="1"/>
    <n v="1"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7"/>
    <d v="2023-05-16T12:13:55"/>
    <n v="2"/>
    <n v="2"/>
    <m/>
    <m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8"/>
    <d v="2023-05-16T12:13:55"/>
    <n v="6"/>
    <n v="4"/>
    <n v="2"/>
    <m/>
    <n v="1"/>
    <n v="3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22"/>
    <d v="2023-05-16T12:13:55"/>
    <n v="16"/>
    <m/>
    <n v="6"/>
    <n v="4"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23"/>
    <d v="2023-05-16T12:13:55"/>
    <n v="32"/>
    <m/>
    <m/>
    <m/>
    <m/>
    <n v="2"/>
    <n v="20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26"/>
    <d v="2023-05-16T12:13:55"/>
    <n v="7.2"/>
    <m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27"/>
    <d v="2023-05-16T12:13:55"/>
    <n v="13.2"/>
    <m/>
    <m/>
    <n v="1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30"/>
    <d v="2023-05-16T12:13:55"/>
    <n v="24"/>
    <n v="10"/>
    <n v="14"/>
    <m/>
    <n v="3"/>
    <n v="2"/>
    <n v="1"/>
    <n v="3"/>
    <n v="10"/>
    <n v="5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31"/>
    <d v="2023-05-16T12:13:55"/>
    <n v="5"/>
    <n v="4"/>
    <n v="1"/>
    <m/>
    <m/>
    <n v="5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9"/>
    <d v="2023-05-16T12:13:55"/>
    <n v="975"/>
    <n v="97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10"/>
    <d v="2023-05-16T12:13:55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36"/>
    <d v="2023-05-16T12:13:5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11"/>
    <d v="2023-05-16T12:13:55"/>
    <n v="975"/>
    <n v="354"/>
    <n v="6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12"/>
    <d v="2023-05-16T12:13:55"/>
    <n v="32"/>
    <n v="9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37"/>
    <d v="2023-05-16T12:13:5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"/>
    <x v="2"/>
    <x v="32"/>
    <d v="2023-05-16T12:13:55"/>
    <n v="92"/>
    <n v="40"/>
    <n v="5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2"/>
    <x v="14"/>
    <d v="2023-05-16T12:14:12"/>
    <n v="68"/>
    <m/>
    <m/>
    <m/>
    <n v="48"/>
    <n v="18"/>
    <m/>
    <m/>
    <m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2"/>
    <x v="15"/>
    <d v="2023-05-16T12:14:12"/>
    <n v="135"/>
    <m/>
    <m/>
    <m/>
    <m/>
    <n v="2"/>
    <n v="58"/>
    <n v="7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2"/>
    <x v="16"/>
    <d v="2023-05-16T12:14:12"/>
    <n v="50"/>
    <m/>
    <m/>
    <m/>
    <m/>
    <m/>
    <m/>
    <m/>
    <n v="17"/>
    <m/>
    <n v="24"/>
    <n v="1"/>
    <n v="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2"/>
    <x v="17"/>
    <d v="2023-05-16T12:14:12"/>
    <n v="40"/>
    <n v="2.4"/>
    <n v="6.4"/>
    <n v="31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2"/>
    <x v="2"/>
    <d v="2023-05-16T12:14:12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2"/>
    <x v="3"/>
    <d v="2023-05-16T12:14:12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5"/>
    <x v="18"/>
    <d v="2023-05-16T12:14:12"/>
    <n v="14"/>
    <m/>
    <m/>
    <m/>
    <m/>
    <m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5"/>
    <x v="19"/>
    <d v="2023-05-16T12:14:12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1"/>
    <x v="20"/>
    <d v="2023-05-16T12:14:12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1"/>
    <x v="29"/>
    <d v="2023-05-16T12:14:12"/>
    <n v="3.2"/>
    <m/>
    <m/>
    <m/>
    <m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5"/>
    <x v="28"/>
    <d v="2023-05-16T12:25:05"/>
    <n v="1.6"/>
    <m/>
    <n v="1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5"/>
    <x v="5"/>
    <d v="2023-05-16T12:25:05"/>
    <n v="26"/>
    <n v="8"/>
    <n v="18"/>
    <n v="1"/>
    <n v="1"/>
    <n v="1"/>
    <n v="3"/>
    <n v="1"/>
    <n v="8"/>
    <n v="4"/>
    <n v="3"/>
    <m/>
    <m/>
    <m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5"/>
    <x v="6"/>
    <d v="2023-05-16T12:25:05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5"/>
    <x v="9"/>
    <d v="2023-05-16T12:25:05"/>
    <n v="96"/>
    <n v="9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5"/>
    <x v="10"/>
    <d v="2023-05-16T12:25:05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5"/>
    <x v="11"/>
    <d v="2023-05-16T12:25:05"/>
    <n v="96"/>
    <n v="46"/>
    <n v="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1"/>
    <x v="12"/>
    <d v="2023-05-16T12:25:05"/>
    <n v="8"/>
    <n v="1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1"/>
    <x v="32"/>
    <d v="2023-05-16T12:25:0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6"/>
    <x v="1"/>
    <x v="15"/>
    <d v="2023-05-16T12:25:20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6"/>
    <x v="1"/>
    <x v="5"/>
    <d v="2023-05-16T12:25:20"/>
    <n v="2"/>
    <n v="1"/>
    <n v="1"/>
    <m/>
    <m/>
    <m/>
    <m/>
    <m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6"/>
    <x v="1"/>
    <x v="9"/>
    <d v="2023-05-16T12:25:20"/>
    <n v="48"/>
    <n v="4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6"/>
    <x v="1"/>
    <x v="11"/>
    <d v="2023-05-16T12:25:20"/>
    <n v="48"/>
    <n v="20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7"/>
    <x v="1"/>
    <x v="13"/>
    <d v="2023-05-16T12:25:36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7"/>
    <x v="1"/>
    <x v="15"/>
    <d v="2023-05-16T12:25:36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7"/>
    <x v="1"/>
    <x v="16"/>
    <d v="2023-05-16T12:25:36"/>
    <n v="3"/>
    <m/>
    <m/>
    <m/>
    <m/>
    <m/>
    <m/>
    <m/>
    <n v="2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7"/>
    <x v="1"/>
    <x v="5"/>
    <d v="2023-05-16T12:25:36"/>
    <n v="8"/>
    <n v="3"/>
    <n v="5"/>
    <m/>
    <m/>
    <m/>
    <n v="2"/>
    <n v="2"/>
    <n v="1"/>
    <m/>
    <n v="2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7"/>
    <x v="1"/>
    <x v="9"/>
    <d v="2023-05-16T12:25:36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8"/>
    <x v="1"/>
    <x v="11"/>
    <d v="2023-05-16T14:18:05"/>
    <n v="43"/>
    <n v="20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8"/>
    <x v="1"/>
    <x v="12"/>
    <d v="2023-05-16T14:18:05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9"/>
    <x v="1"/>
    <x v="13"/>
    <d v="2023-05-16T14:18:21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9"/>
    <x v="1"/>
    <x v="15"/>
    <d v="2023-05-16T14:18:21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9"/>
    <x v="1"/>
    <x v="5"/>
    <d v="2023-05-16T14:18:21"/>
    <n v="2"/>
    <n v="2"/>
    <m/>
    <m/>
    <m/>
    <m/>
    <n v="1"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9"/>
    <x v="1"/>
    <x v="9"/>
    <d v="2023-05-16T14:18:21"/>
    <n v="26"/>
    <n v="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9"/>
    <x v="1"/>
    <x v="10"/>
    <d v="2023-05-16T14:18:2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9"/>
    <x v="1"/>
    <x v="33"/>
    <d v="2023-05-16T14:18:2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9"/>
    <x v="1"/>
    <x v="11"/>
    <d v="2023-05-16T14:18:21"/>
    <n v="26"/>
    <n v="14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9"/>
    <x v="1"/>
    <x v="12"/>
    <d v="2023-05-16T14:18:21"/>
    <n v="3"/>
    <n v="0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9"/>
    <x v="1"/>
    <x v="34"/>
    <d v="2023-05-16T14:18:21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0"/>
    <x v="1"/>
    <x v="14"/>
    <d v="2023-05-16T14:18:33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0"/>
    <x v="1"/>
    <x v="15"/>
    <d v="2023-05-16T14:18:33"/>
    <n v="21"/>
    <m/>
    <m/>
    <m/>
    <m/>
    <m/>
    <n v="4"/>
    <n v="1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0"/>
    <x v="1"/>
    <x v="5"/>
    <d v="2023-05-16T14:18:33"/>
    <n v="13"/>
    <n v="6"/>
    <n v="7"/>
    <m/>
    <m/>
    <m/>
    <n v="2"/>
    <m/>
    <n v="2"/>
    <n v="9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0"/>
    <x v="1"/>
    <x v="9"/>
    <d v="2023-05-16T14:18:33"/>
    <n v="230"/>
    <n v="23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0"/>
    <x v="1"/>
    <x v="10"/>
    <d v="2023-05-16T14:18:33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0"/>
    <x v="6"/>
    <x v="44"/>
    <d v="2023-05-16T14:18:3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1"/>
    <x v="6"/>
    <x v="16"/>
    <d v="2023-05-16T14:22:38"/>
    <n v="4"/>
    <m/>
    <m/>
    <m/>
    <m/>
    <m/>
    <m/>
    <m/>
    <n v="2"/>
    <m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1"/>
    <x v="6"/>
    <x v="17"/>
    <d v="2023-05-16T14:22:38"/>
    <n v="9.6"/>
    <m/>
    <n v="9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1"/>
    <x v="6"/>
    <x v="3"/>
    <d v="2023-05-16T14:22:38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1"/>
    <x v="6"/>
    <x v="18"/>
    <d v="2023-05-16T14:22:38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1"/>
    <x v="6"/>
    <x v="5"/>
    <d v="2023-05-16T14:22:38"/>
    <n v="20"/>
    <n v="8"/>
    <n v="12"/>
    <m/>
    <n v="3"/>
    <m/>
    <n v="2"/>
    <n v="3"/>
    <n v="6"/>
    <n v="2"/>
    <n v="2"/>
    <m/>
    <m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1"/>
    <x v="6"/>
    <x v="6"/>
    <d v="2023-05-16T14:22:38"/>
    <n v="2"/>
    <n v="2"/>
    <m/>
    <m/>
    <m/>
    <m/>
    <m/>
    <m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1"/>
    <x v="6"/>
    <x v="9"/>
    <d v="2023-05-16T14:22:38"/>
    <n v="35"/>
    <n v="3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1"/>
    <x v="6"/>
    <x v="11"/>
    <d v="2023-05-16T14:22:38"/>
    <n v="35"/>
    <n v="15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6"/>
    <x v="13"/>
    <d v="2023-05-16T14:23:03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6"/>
    <x v="15"/>
    <d v="2023-05-16T14:23:03"/>
    <n v="20"/>
    <m/>
    <m/>
    <m/>
    <m/>
    <n v="4"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6"/>
    <x v="16"/>
    <d v="2023-05-16T14:23:03"/>
    <n v="8"/>
    <m/>
    <m/>
    <m/>
    <m/>
    <m/>
    <m/>
    <m/>
    <n v="4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6"/>
    <x v="17"/>
    <d v="2023-05-16T14:23:03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6"/>
    <x v="1"/>
    <d v="2023-05-16T14:23:0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6"/>
    <x v="18"/>
    <d v="2023-05-16T14:23:0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6"/>
    <x v="5"/>
    <d v="2023-05-16T14:23:03"/>
    <n v="19"/>
    <n v="5"/>
    <n v="14"/>
    <m/>
    <m/>
    <n v="1"/>
    <n v="2"/>
    <n v="2"/>
    <n v="5"/>
    <n v="3"/>
    <n v="4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6"/>
    <x v="6"/>
    <d v="2023-05-16T14:23:03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6"/>
    <x v="9"/>
    <d v="2023-05-16T14:23:03"/>
    <n v="47"/>
    <n v="4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3"/>
    <x v="6"/>
    <x v="10"/>
    <d v="2023-05-16T14:27:08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3"/>
    <x v="6"/>
    <x v="11"/>
    <d v="2023-05-16T14:27:08"/>
    <n v="60"/>
    <n v="27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3"/>
    <x v="6"/>
    <x v="12"/>
    <d v="2023-05-16T14:27:08"/>
    <n v="12"/>
    <n v="6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6"/>
    <x v="13"/>
    <d v="2023-05-16T14:27:44"/>
    <n v="18"/>
    <m/>
    <m/>
    <m/>
    <n v="12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6"/>
    <x v="15"/>
    <d v="2023-05-16T14:27:44"/>
    <n v="60"/>
    <m/>
    <m/>
    <m/>
    <m/>
    <n v="2"/>
    <n v="44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6"/>
    <x v="16"/>
    <d v="2023-05-16T14:27:44"/>
    <n v="17"/>
    <m/>
    <m/>
    <m/>
    <m/>
    <m/>
    <m/>
    <m/>
    <n v="6"/>
    <m/>
    <n v="8"/>
    <n v="1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6"/>
    <x v="17"/>
    <d v="2023-05-16T14:27:44"/>
    <n v="4.8"/>
    <m/>
    <n v="1.6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6"/>
    <x v="19"/>
    <d v="2023-05-16T14:27:44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5"/>
    <x v="6"/>
    <x v="9"/>
    <d v="2023-05-16T14:27:57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5"/>
    <x v="6"/>
    <x v="11"/>
    <d v="2023-05-16T14:27:57"/>
    <n v="24"/>
    <n v="16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6"/>
    <x v="6"/>
    <x v="14"/>
    <d v="2023-05-16T14:28:10"/>
    <n v="8"/>
    <m/>
    <m/>
    <m/>
    <m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6"/>
    <x v="6"/>
    <x v="15"/>
    <d v="2023-05-16T14:28:10"/>
    <n v="12"/>
    <m/>
    <m/>
    <m/>
    <m/>
    <m/>
    <n v="1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6"/>
    <x v="6"/>
    <x v="16"/>
    <d v="2023-05-16T14:28:10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6"/>
    <x v="6"/>
    <x v="17"/>
    <d v="2023-05-16T14:28:10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6"/>
    <x v="6"/>
    <x v="5"/>
    <d v="2023-05-16T14:28:10"/>
    <n v="13"/>
    <n v="5"/>
    <n v="8"/>
    <m/>
    <m/>
    <n v="1"/>
    <m/>
    <n v="4"/>
    <n v="5"/>
    <n v="1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6"/>
    <x v="6"/>
    <x v="9"/>
    <d v="2023-05-16T14:28:10"/>
    <n v="29"/>
    <n v="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6"/>
    <x v="29"/>
    <d v="2023-05-16T14:27:44"/>
    <n v="1.6"/>
    <m/>
    <n v="1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7"/>
    <x v="6"/>
    <x v="17"/>
    <d v="2023-05-16T14:33:37"/>
    <n v="9.6"/>
    <m/>
    <n v="3.2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7"/>
    <x v="6"/>
    <x v="41"/>
    <d v="2023-05-16T14:33:37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7"/>
    <x v="6"/>
    <x v="42"/>
    <d v="2023-05-16T14:33:37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7"/>
    <x v="6"/>
    <x v="5"/>
    <d v="2023-05-16T14:33:37"/>
    <n v="61"/>
    <n v="21"/>
    <n v="40"/>
    <m/>
    <n v="2"/>
    <n v="2"/>
    <n v="8"/>
    <n v="7"/>
    <n v="13"/>
    <n v="13"/>
    <n v="10"/>
    <m/>
    <n v="3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7"/>
    <x v="6"/>
    <x v="7"/>
    <d v="2023-05-16T14:33:37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7"/>
    <x v="6"/>
    <x v="9"/>
    <d v="2023-05-16T14:33:37"/>
    <n v="43"/>
    <n v="4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7"/>
    <x v="6"/>
    <x v="11"/>
    <d v="2023-05-16T14:33:37"/>
    <n v="43"/>
    <n v="13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13"/>
    <d v="2023-05-16T14:35:13"/>
    <n v="36"/>
    <m/>
    <m/>
    <m/>
    <n v="28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15"/>
    <d v="2023-05-16T14:35:13"/>
    <n v="86"/>
    <m/>
    <m/>
    <m/>
    <m/>
    <n v="4"/>
    <n v="48"/>
    <n v="3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16"/>
    <d v="2023-05-16T14:35:13"/>
    <n v="23"/>
    <m/>
    <m/>
    <m/>
    <m/>
    <m/>
    <m/>
    <m/>
    <n v="10"/>
    <m/>
    <n v="8"/>
    <m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17"/>
    <d v="2023-05-16T14:35:13"/>
    <n v="30.4"/>
    <m/>
    <n v="2.4"/>
    <n v="2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1"/>
    <d v="2023-05-16T14:35:13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3"/>
    <d v="2023-05-16T14:35:13"/>
    <n v="6"/>
    <m/>
    <m/>
    <m/>
    <m/>
    <m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18"/>
    <d v="2023-05-16T14:35:13"/>
    <n v="6"/>
    <m/>
    <m/>
    <m/>
    <m/>
    <m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28"/>
    <d v="2023-05-16T14:35:13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4"/>
    <d v="2023-05-16T14:35:13"/>
    <n v="8.4"/>
    <m/>
    <m/>
    <n v="8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5"/>
    <d v="2023-05-16T14:35:13"/>
    <n v="93"/>
    <n v="32"/>
    <n v="61"/>
    <m/>
    <n v="1"/>
    <n v="12"/>
    <n v="14"/>
    <n v="6"/>
    <n v="24"/>
    <n v="17"/>
    <n v="10"/>
    <m/>
    <n v="4"/>
    <m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6"/>
    <d v="2023-05-16T14:35:13"/>
    <n v="8"/>
    <n v="4"/>
    <n v="4"/>
    <m/>
    <m/>
    <n v="2"/>
    <n v="3"/>
    <m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8"/>
    <d v="2023-05-16T14:35:13"/>
    <n v="2"/>
    <n v="2"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9"/>
    <d v="2023-05-16T14:35:13"/>
    <n v="146"/>
    <n v="14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10"/>
    <d v="2023-05-16T14:35:13"/>
    <n v="18"/>
    <n v="1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11"/>
    <d v="2023-05-16T14:35:13"/>
    <n v="146"/>
    <n v="56"/>
    <n v="9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8"/>
    <x v="6"/>
    <x v="12"/>
    <d v="2023-05-16T14:35:13"/>
    <n v="18"/>
    <n v="7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6"/>
    <x v="14"/>
    <d v="2023-05-16T14:35:24"/>
    <n v="42"/>
    <m/>
    <m/>
    <m/>
    <n v="30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6"/>
    <x v="15"/>
    <d v="2023-05-16T14:35:24"/>
    <n v="75"/>
    <m/>
    <m/>
    <m/>
    <m/>
    <m/>
    <n v="46"/>
    <n v="2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6"/>
    <x v="16"/>
    <d v="2023-05-16T14:35:24"/>
    <n v="23"/>
    <m/>
    <m/>
    <m/>
    <m/>
    <m/>
    <m/>
    <m/>
    <n v="8"/>
    <m/>
    <n v="12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7"/>
    <x v="17"/>
    <d v="2023-05-16T14:35:24"/>
    <n v="20"/>
    <m/>
    <n v="14.4"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7"/>
    <x v="2"/>
    <d v="2023-05-16T14:35:24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7"/>
    <x v="18"/>
    <d v="2023-05-16T14:35:24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7"/>
    <x v="4"/>
    <d v="2023-05-16T14:35:24"/>
    <n v="2.8"/>
    <m/>
    <m/>
    <m/>
    <m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6"/>
    <x v="5"/>
    <d v="2023-05-16T14:35:24"/>
    <n v="85"/>
    <n v="37"/>
    <n v="50"/>
    <m/>
    <n v="5"/>
    <n v="4"/>
    <n v="15"/>
    <n v="6"/>
    <n v="23"/>
    <n v="15"/>
    <n v="8"/>
    <m/>
    <n v="6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6"/>
    <x v="6"/>
    <d v="2023-05-16T14:35:24"/>
    <n v="3"/>
    <n v="2"/>
    <n v="1"/>
    <m/>
    <m/>
    <m/>
    <m/>
    <m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6"/>
    <x v="8"/>
    <d v="2023-05-16T14:35:24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6"/>
    <x v="23"/>
    <d v="2023-05-16T14:35:24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7"/>
    <x v="33"/>
    <d v="2023-05-16T14:39:1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7"/>
    <x v="11"/>
    <d v="2023-05-16T14:39:18"/>
    <n v="132"/>
    <n v="55"/>
    <n v="7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7"/>
    <x v="12"/>
    <d v="2023-05-16T14:39:18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7"/>
    <x v="34"/>
    <d v="2023-05-16T14:39:18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7"/>
    <x v="13"/>
    <d v="2023-05-16T14:39:31"/>
    <n v="296"/>
    <m/>
    <m/>
    <m/>
    <n v="190"/>
    <n v="10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7"/>
    <x v="15"/>
    <d v="2023-05-16T14:39:31"/>
    <n v="466"/>
    <m/>
    <m/>
    <m/>
    <m/>
    <n v="40"/>
    <n v="232"/>
    <n v="19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7"/>
    <x v="16"/>
    <d v="2023-05-16T14:39:31"/>
    <n v="180"/>
    <m/>
    <m/>
    <m/>
    <m/>
    <m/>
    <m/>
    <m/>
    <n v="71"/>
    <m/>
    <n v="72"/>
    <n v="15"/>
    <n v="2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7"/>
    <x v="17"/>
    <d v="2023-05-16T14:39:31"/>
    <n v="172"/>
    <n v="19.2"/>
    <n v="71.2"/>
    <n v="81.59999999999999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7"/>
    <x v="1"/>
    <d v="2023-05-16T14:39:31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7"/>
    <x v="3"/>
    <d v="2023-05-16T14:39:31"/>
    <n v="30"/>
    <m/>
    <m/>
    <m/>
    <m/>
    <n v="4"/>
    <n v="12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7"/>
    <x v="18"/>
    <d v="2023-05-16T14:39:31"/>
    <n v="40"/>
    <m/>
    <m/>
    <n v="2"/>
    <n v="8"/>
    <n v="4"/>
    <n v="12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7"/>
    <x v="19"/>
    <d v="2023-05-16T14:39:31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7"/>
    <x v="20"/>
    <d v="2023-05-16T14:39:31"/>
    <n v="19.2"/>
    <n v="8"/>
    <n v="8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29"/>
    <d v="2023-05-16T14:39:31"/>
    <n v="24.8"/>
    <n v="0"/>
    <n v="4.4000000000000004"/>
    <n v="13.2"/>
    <m/>
    <n v="7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4"/>
    <d v="2023-05-16T14:39:31"/>
    <n v="7.2"/>
    <n v="0"/>
    <n v="0"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5"/>
    <d v="2023-05-16T14:39:31"/>
    <n v="588"/>
    <n v="230"/>
    <n v="358"/>
    <n v="9"/>
    <n v="23"/>
    <n v="29"/>
    <n v="95"/>
    <n v="73"/>
    <n v="116"/>
    <n v="99"/>
    <n v="71"/>
    <m/>
    <n v="36"/>
    <n v="15"/>
    <n v="2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6"/>
    <d v="2023-05-16T14:39:31"/>
    <n v="21"/>
    <n v="14"/>
    <n v="7"/>
    <m/>
    <m/>
    <n v="1"/>
    <n v="4"/>
    <n v="2"/>
    <n v="6"/>
    <n v="7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7"/>
    <d v="2023-05-16T14:39:31"/>
    <n v="6"/>
    <n v="4"/>
    <n v="2"/>
    <n v="3"/>
    <n v="2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8"/>
    <d v="2023-05-16T14:39:31"/>
    <n v="8"/>
    <n v="4"/>
    <n v="4"/>
    <n v="0"/>
    <n v="1"/>
    <n v="5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21"/>
    <d v="2023-05-16T14:39:31"/>
    <n v="4"/>
    <m/>
    <m/>
    <n v="2"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23"/>
    <d v="2023-05-16T14:39:3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26"/>
    <d v="2023-05-16T14:39:31"/>
    <n v="19.2"/>
    <n v="4"/>
    <n v="0"/>
    <n v="3.2"/>
    <n v="9.1999999999999993"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27"/>
    <d v="2023-05-16T14:39:31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30"/>
    <d v="2023-05-16T14:39:31"/>
    <n v="3"/>
    <n v="2"/>
    <n v="1"/>
    <m/>
    <m/>
    <n v="1"/>
    <m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31"/>
    <d v="2023-05-16T14:39:31"/>
    <n v="7"/>
    <n v="3"/>
    <n v="4"/>
    <n v="2"/>
    <n v="0"/>
    <n v="1"/>
    <n v="3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9"/>
    <d v="2023-05-16T14:39:31"/>
    <n v="477"/>
    <n v="47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10"/>
    <d v="2023-05-16T14:39:3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11"/>
    <d v="2023-05-16T14:39:31"/>
    <n v="477"/>
    <n v="188"/>
    <n v="28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1"/>
    <x v="8"/>
    <x v="12"/>
    <d v="2023-05-16T14:39:3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8"/>
    <x v="13"/>
    <d v="2023-05-16T14:39:48"/>
    <n v="284"/>
    <m/>
    <m/>
    <m/>
    <n v="184"/>
    <n v="98"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8"/>
    <x v="15"/>
    <d v="2023-05-16T14:39:48"/>
    <n v="461"/>
    <m/>
    <m/>
    <m/>
    <m/>
    <n v="46"/>
    <n v="244"/>
    <n v="17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8"/>
    <x v="16"/>
    <d v="2023-05-16T14:39:48"/>
    <n v="197"/>
    <m/>
    <m/>
    <m/>
    <m/>
    <m/>
    <m/>
    <m/>
    <n v="95"/>
    <m/>
    <n v="78"/>
    <n v="24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8"/>
    <x v="17"/>
    <d v="2023-05-16T14:39:48"/>
    <n v="270.39999999999998"/>
    <n v="30.4"/>
    <n v="44"/>
    <n v="19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8"/>
    <x v="1"/>
    <d v="2023-05-16T14:39:48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8"/>
    <x v="10"/>
    <d v="2023-04-21T10:34:36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8"/>
    <x v="11"/>
    <d v="2023-04-21T10:34:36"/>
    <n v="270"/>
    <n v="90"/>
    <n v="18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8"/>
    <x v="12"/>
    <d v="2023-04-21T10:34:36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8"/>
    <x v="32"/>
    <d v="2023-04-21T10:34:36"/>
    <n v="32"/>
    <n v="16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8"/>
    <x v="13"/>
    <d v="2023-04-21T10:35:07"/>
    <n v="31"/>
    <m/>
    <m/>
    <m/>
    <n v="18"/>
    <n v="12"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8"/>
    <x v="15"/>
    <d v="2023-04-21T10:35:07"/>
    <n v="72"/>
    <m/>
    <m/>
    <m/>
    <m/>
    <n v="2"/>
    <n v="40"/>
    <n v="3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8"/>
    <x v="16"/>
    <d v="2023-04-21T10:35:07"/>
    <n v="25"/>
    <m/>
    <m/>
    <m/>
    <m/>
    <m/>
    <m/>
    <m/>
    <n v="8"/>
    <m/>
    <n v="12"/>
    <n v="2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8"/>
    <x v="17"/>
    <d v="2023-04-21T10:35:07"/>
    <n v="31.2"/>
    <n v="1.6"/>
    <n v="14.4"/>
    <n v="1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8"/>
    <x v="29"/>
    <d v="2023-04-21T10:35:07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8"/>
    <x v="5"/>
    <d v="2023-04-21T10:35:07"/>
    <n v="82"/>
    <n v="35"/>
    <n v="47"/>
    <n v="1"/>
    <n v="4"/>
    <n v="6"/>
    <n v="9"/>
    <n v="7"/>
    <n v="20"/>
    <n v="15"/>
    <n v="8"/>
    <m/>
    <n v="6"/>
    <n v="2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8"/>
    <x v="8"/>
    <d v="2023-04-21T10:35:07"/>
    <n v="1"/>
    <n v="0"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8"/>
    <x v="23"/>
    <d v="2023-04-21T10:35:0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8"/>
    <x v="27"/>
    <d v="2023-04-21T10:35:07"/>
    <n v="8"/>
    <m/>
    <m/>
    <n v="4.4000000000000004"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8"/>
    <x v="30"/>
    <d v="2023-04-21T10:35:07"/>
    <n v="1"/>
    <n v="1"/>
    <n v="0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8"/>
    <x v="10"/>
    <d v="2023-04-21T10:35:36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8"/>
    <x v="11"/>
    <d v="2023-04-21T10:35:36"/>
    <n v="165"/>
    <n v="68"/>
    <n v="9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8"/>
    <x v="12"/>
    <d v="2023-04-21T10:35:36"/>
    <n v="8"/>
    <n v="2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8"/>
    <x v="32"/>
    <d v="2023-04-21T10:35:36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13"/>
    <d v="2023-04-21T10:46:09"/>
    <n v="19"/>
    <m/>
    <m/>
    <m/>
    <n v="19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14"/>
    <d v="2023-04-21T10:46:09"/>
    <n v="101"/>
    <m/>
    <m/>
    <m/>
    <n v="61"/>
    <n v="4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15"/>
    <d v="2023-04-21T10:46:09"/>
    <n v="279"/>
    <m/>
    <m/>
    <m/>
    <m/>
    <n v="24"/>
    <n v="136"/>
    <n v="11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16"/>
    <d v="2023-04-21T10:46:09"/>
    <n v="85"/>
    <m/>
    <m/>
    <m/>
    <m/>
    <m/>
    <m/>
    <m/>
    <n v="33"/>
    <m/>
    <n v="28"/>
    <m/>
    <n v="2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17"/>
    <d v="2023-04-21T10:46:09"/>
    <n v="20.8"/>
    <m/>
    <n v="4"/>
    <n v="16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2"/>
    <d v="2023-04-21T10:46:09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3"/>
    <d v="2023-04-21T10:46:09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18"/>
    <d v="2023-04-21T10:46:09"/>
    <n v="22"/>
    <m/>
    <m/>
    <n v="8"/>
    <n v="4"/>
    <n v="2"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19"/>
    <d v="2023-04-21T10:46:09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28"/>
    <d v="2023-04-21T10:46:09"/>
    <n v="18.399999999999999"/>
    <m/>
    <n v="3.2"/>
    <n v="1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29"/>
    <d v="2023-04-21T10:46:09"/>
    <n v="4.8"/>
    <m/>
    <m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4"/>
    <d v="2023-04-21T10:46:09"/>
    <n v="12.8"/>
    <m/>
    <n v="8.8000000000000007"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5"/>
    <d v="2023-04-21T10:46:09"/>
    <n v="286"/>
    <n v="82"/>
    <n v="204"/>
    <m/>
    <n v="2"/>
    <n v="13"/>
    <n v="40"/>
    <n v="32"/>
    <n v="68"/>
    <n v="60"/>
    <n v="33"/>
    <m/>
    <n v="14"/>
    <m/>
    <n v="2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6"/>
    <d v="2023-04-21T10:46:09"/>
    <n v="13"/>
    <n v="8"/>
    <n v="5"/>
    <m/>
    <n v="1"/>
    <n v="4"/>
    <n v="2"/>
    <n v="1"/>
    <n v="3"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8"/>
    <d v="2023-04-21T10:46:09"/>
    <n v="4"/>
    <n v="2"/>
    <n v="2"/>
    <m/>
    <n v="2"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8"/>
    <x v="23"/>
    <d v="2023-04-21T10:46:0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8"/>
    <x v="28"/>
    <d v="2023-04-19T08:09:30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0"/>
    <x v="5"/>
    <d v="2023-04-19T08:09:30"/>
    <n v="38"/>
    <n v="10"/>
    <n v="28"/>
    <n v="1"/>
    <n v="1"/>
    <n v="9"/>
    <n v="6"/>
    <n v="3"/>
    <n v="6"/>
    <n v="4"/>
    <n v="7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0"/>
    <x v="6"/>
    <d v="2023-04-19T08:09:30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0"/>
    <x v="9"/>
    <d v="2023-04-19T08:09:30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0"/>
    <x v="10"/>
    <d v="2023-04-19T08:09:30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0"/>
    <x v="11"/>
    <d v="2023-04-19T08:09:30"/>
    <n v="38"/>
    <n v="18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0"/>
    <x v="12"/>
    <d v="2023-04-19T08:09:30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0"/>
    <x v="13"/>
    <d v="2023-04-19T08:10:26"/>
    <n v="84"/>
    <m/>
    <m/>
    <m/>
    <n v="68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0"/>
    <x v="24"/>
    <d v="2023-04-19T09:11:32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0"/>
    <x v="30"/>
    <d v="2023-04-19T09:11:32"/>
    <n v="8"/>
    <n v="5"/>
    <n v="3"/>
    <m/>
    <m/>
    <n v="1"/>
    <n v="3"/>
    <n v="1"/>
    <n v="1"/>
    <n v="1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0"/>
    <x v="31"/>
    <d v="2023-04-19T09:11:32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0"/>
    <x v="9"/>
    <d v="2023-04-19T09:11:32"/>
    <n v="538"/>
    <n v="5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0"/>
    <x v="10"/>
    <d v="2023-04-19T09:11:32"/>
    <n v="76"/>
    <n v="7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0"/>
    <x v="33"/>
    <d v="2023-04-19T09:11:32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0"/>
    <x v="11"/>
    <d v="2023-04-19T09:11:32"/>
    <n v="538"/>
    <n v="230"/>
    <n v="30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0"/>
    <x v="12"/>
    <d v="2023-04-19T09:11:32"/>
    <n v="76"/>
    <n v="23"/>
    <n v="5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0"/>
    <x v="34"/>
    <d v="2023-04-19T09:11:32"/>
    <n v="2"/>
    <n v="0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0"/>
    <x v="13"/>
    <d v="2023-04-19T09:11:45"/>
    <n v="212"/>
    <m/>
    <m/>
    <m/>
    <n v="146"/>
    <n v="6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0"/>
    <x v="15"/>
    <d v="2023-04-19T09:11:45"/>
    <n v="445"/>
    <m/>
    <m/>
    <m/>
    <m/>
    <n v="40"/>
    <n v="236"/>
    <n v="16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0"/>
    <x v="16"/>
    <d v="2023-04-19T09:11:45"/>
    <n v="213"/>
    <m/>
    <m/>
    <m/>
    <m/>
    <m/>
    <m/>
    <m/>
    <n v="85"/>
    <m/>
    <n v="72"/>
    <n v="21"/>
    <n v="3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0"/>
    <x v="17"/>
    <d v="2023-04-19T09:11:45"/>
    <n v="196.8"/>
    <n v="12"/>
    <n v="52"/>
    <n v="132.8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0"/>
    <x v="1"/>
    <d v="2023-04-19T09:11:4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0"/>
    <x v="3"/>
    <d v="2023-04-19T09:11:45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0"/>
    <x v="18"/>
    <d v="2023-04-19T09:11:45"/>
    <n v="16"/>
    <m/>
    <m/>
    <n v="6"/>
    <m/>
    <n v="2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0"/>
    <x v="19"/>
    <d v="2023-04-19T09:11:45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0"/>
    <x v="15"/>
    <d v="2023-04-19T08:10:26"/>
    <n v="286"/>
    <m/>
    <m/>
    <m/>
    <m/>
    <n v="40"/>
    <n v="130"/>
    <n v="1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0"/>
    <x v="16"/>
    <d v="2023-04-19T08:10:26"/>
    <n v="94"/>
    <m/>
    <m/>
    <m/>
    <m/>
    <m/>
    <m/>
    <m/>
    <n v="23"/>
    <m/>
    <n v="48"/>
    <m/>
    <n v="2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0"/>
    <x v="17"/>
    <d v="2023-04-19T08:10:26"/>
    <n v="26.6"/>
    <n v="4.8"/>
    <n v="1.6"/>
    <n v="20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0"/>
    <x v="1"/>
    <d v="2023-04-19T08:10:26"/>
    <n v="6"/>
    <m/>
    <m/>
    <m/>
    <m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0"/>
    <x v="3"/>
    <d v="2023-04-19T08:10:26"/>
    <n v="10"/>
    <m/>
    <m/>
    <m/>
    <m/>
    <n v="2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4"/>
    <x v="18"/>
    <d v="2023-04-19T08:10:26"/>
    <n v="18"/>
    <m/>
    <m/>
    <n v="2"/>
    <m/>
    <n v="8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4"/>
    <x v="19"/>
    <d v="2023-04-19T08:10:26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4"/>
    <x v="28"/>
    <d v="2023-04-19T08:10:26"/>
    <n v="12.8"/>
    <n v="2.4"/>
    <n v="4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4"/>
    <x v="29"/>
    <d v="2023-04-19T08:10:26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6"/>
    <x v="4"/>
    <x v="16"/>
    <d v="2023-04-19T09:56:10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6"/>
    <x v="4"/>
    <x v="5"/>
    <d v="2023-04-19T09:56:10"/>
    <n v="3"/>
    <m/>
    <n v="3"/>
    <m/>
    <m/>
    <m/>
    <m/>
    <n v="1"/>
    <m/>
    <n v="1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6"/>
    <x v="3"/>
    <x v="9"/>
    <d v="2023-04-19T09:56:10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6"/>
    <x v="3"/>
    <x v="10"/>
    <d v="2023-04-19T09:56:10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6"/>
    <x v="3"/>
    <x v="11"/>
    <d v="2023-04-19T09:56:10"/>
    <n v="37"/>
    <n v="18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6"/>
    <x v="3"/>
    <x v="12"/>
    <d v="2023-04-19T09:56:10"/>
    <n v="8"/>
    <n v="5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7"/>
    <x v="3"/>
    <x v="13"/>
    <d v="2023-04-19T09:56:44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7"/>
    <x v="3"/>
    <x v="15"/>
    <d v="2023-04-19T09:56:44"/>
    <n v="10"/>
    <m/>
    <m/>
    <m/>
    <m/>
    <m/>
    <n v="10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13"/>
    <d v="2023-04-19T10:03:38"/>
    <n v="39"/>
    <m/>
    <m/>
    <m/>
    <n v="26"/>
    <n v="12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15"/>
    <d v="2023-04-19T10:03:38"/>
    <n v="66"/>
    <m/>
    <m/>
    <m/>
    <m/>
    <n v="10"/>
    <n v="30"/>
    <n v="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16"/>
    <d v="2023-04-19T10:03:38"/>
    <n v="24"/>
    <m/>
    <m/>
    <m/>
    <m/>
    <m/>
    <m/>
    <m/>
    <n v="12"/>
    <m/>
    <n v="6"/>
    <n v="2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17"/>
    <d v="2023-04-19T10:03:38"/>
    <n v="41.6"/>
    <m/>
    <n v="8"/>
    <n v="3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1"/>
    <d v="2023-04-19T10:03:3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3"/>
    <d v="2023-04-19T10:03:38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18"/>
    <d v="2023-04-19T10:03:38"/>
    <n v="6"/>
    <m/>
    <m/>
    <m/>
    <n v="2"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19"/>
    <d v="2023-04-19T10:03:38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5"/>
    <d v="2023-04-19T10:03:38"/>
    <n v="87"/>
    <n v="45"/>
    <n v="46"/>
    <m/>
    <n v="2"/>
    <n v="11"/>
    <n v="13"/>
    <n v="11"/>
    <n v="15"/>
    <n v="13"/>
    <n v="13"/>
    <m/>
    <n v="3"/>
    <n v="2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6"/>
    <d v="2023-04-19T10:03:38"/>
    <n v="4"/>
    <n v="3"/>
    <n v="1"/>
    <m/>
    <m/>
    <m/>
    <n v="1"/>
    <m/>
    <n v="1"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9"/>
    <d v="2023-04-19T10:03:38"/>
    <n v="106"/>
    <n v="10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10"/>
    <d v="2023-04-19T10:03:3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33"/>
    <d v="2023-04-19T10:03:3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11"/>
    <d v="2023-04-19T10:03:38"/>
    <n v="106"/>
    <n v="38"/>
    <n v="6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12"/>
    <d v="2023-04-19T10:03:3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0"/>
    <x v="3"/>
    <x v="34"/>
    <d v="2023-04-19T10:03:38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3"/>
    <x v="13"/>
    <d v="2023-04-19T10:04:55"/>
    <n v="48"/>
    <m/>
    <m/>
    <m/>
    <n v="30"/>
    <n v="1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3"/>
    <x v="15"/>
    <d v="2023-04-19T10:07:49"/>
    <n v="496"/>
    <m/>
    <m/>
    <m/>
    <m/>
    <n v="54"/>
    <n v="234"/>
    <n v="20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3"/>
    <x v="16"/>
    <d v="2023-04-19T10:07:49"/>
    <n v="155"/>
    <m/>
    <m/>
    <m/>
    <m/>
    <m/>
    <m/>
    <m/>
    <n v="77"/>
    <m/>
    <n v="44"/>
    <n v="15"/>
    <n v="1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3"/>
    <x v="17"/>
    <d v="2023-04-19T10:07:49"/>
    <n v="155.19999999999999"/>
    <n v="13.6"/>
    <n v="54.4"/>
    <n v="8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3"/>
    <x v="1"/>
    <d v="2023-04-19T10:07:49"/>
    <n v="8"/>
    <m/>
    <m/>
    <m/>
    <n v="2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3"/>
    <x v="3"/>
    <d v="2023-04-19T10:07:49"/>
    <n v="6"/>
    <m/>
    <m/>
    <m/>
    <m/>
    <m/>
    <n v="6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3"/>
    <x v="18"/>
    <d v="2023-04-19T10:07:49"/>
    <n v="28"/>
    <m/>
    <n v="0"/>
    <n v="14"/>
    <n v="2"/>
    <n v="6"/>
    <n v="6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3"/>
    <x v="19"/>
    <d v="2023-04-19T10:07:49"/>
    <n v="9"/>
    <m/>
    <m/>
    <m/>
    <m/>
    <m/>
    <m/>
    <m/>
    <m/>
    <n v="9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3"/>
    <x v="28"/>
    <d v="2023-04-19T10:07:49"/>
    <n v="16"/>
    <n v="0.8"/>
    <n v="0"/>
    <n v="1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3"/>
    <x v="41"/>
    <d v="2023-04-19T10:07:49"/>
    <n v="6.4"/>
    <n v="0"/>
    <n v="0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3"/>
    <x v="16"/>
    <d v="2023-04-19T15:19:56"/>
    <n v="216"/>
    <m/>
    <m/>
    <m/>
    <m/>
    <m/>
    <m/>
    <m/>
    <n v="85"/>
    <m/>
    <n v="86"/>
    <n v="17"/>
    <n v="2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3"/>
    <x v="17"/>
    <d v="2023-04-19T15:19:56"/>
    <n v="173"/>
    <n v="24.9"/>
    <n v="65.599999999999994"/>
    <n v="82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3"/>
    <x v="1"/>
    <d v="2023-04-19T15:19:56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3"/>
    <x v="3"/>
    <d v="2023-04-19T15:19:56"/>
    <n v="20"/>
    <m/>
    <m/>
    <m/>
    <m/>
    <n v="4"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3"/>
    <x v="18"/>
    <d v="2023-04-19T15:19:56"/>
    <n v="30"/>
    <m/>
    <m/>
    <n v="2"/>
    <n v="8"/>
    <n v="4"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3"/>
    <x v="19"/>
    <d v="2023-04-19T15:19:56"/>
    <n v="9"/>
    <m/>
    <m/>
    <m/>
    <m/>
    <m/>
    <m/>
    <m/>
    <m/>
    <n v="9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3"/>
    <x v="28"/>
    <d v="2023-04-19T15:19:56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3"/>
    <x v="20"/>
    <d v="2023-04-19T15:19:56"/>
    <n v="16.8"/>
    <n v="7.2"/>
    <n v="6.4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3"/>
    <x v="29"/>
    <d v="2023-04-19T15:51:29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3"/>
    <x v="5"/>
    <d v="2023-04-19T15:51:29"/>
    <n v="42"/>
    <n v="13"/>
    <n v="30"/>
    <m/>
    <n v="1"/>
    <m/>
    <n v="4"/>
    <n v="6"/>
    <n v="8"/>
    <n v="8"/>
    <n v="11"/>
    <m/>
    <n v="3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3"/>
    <x v="8"/>
    <d v="2023-04-19T15:51:29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3"/>
    <x v="9"/>
    <d v="2023-04-19T15:51:29"/>
    <n v="53"/>
    <n v="5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3"/>
    <x v="10"/>
    <d v="2023-04-19T15:51:29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4"/>
    <x v="33"/>
    <d v="2023-04-19T15:51:29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4"/>
    <x v="11"/>
    <d v="2023-04-19T15:51:29"/>
    <n v="53"/>
    <n v="23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4"/>
    <x v="12"/>
    <d v="2023-04-19T15:51:29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4"/>
    <x v="34"/>
    <d v="2023-04-19T15:51:29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4"/>
    <x v="17"/>
    <d v="2023-05-16T14:40:38"/>
    <n v="84.6"/>
    <n v="9.1"/>
    <n v="4.2"/>
    <n v="71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4"/>
    <x v="1"/>
    <d v="2023-05-16T14:40:38"/>
    <n v="2"/>
    <m/>
    <m/>
    <m/>
    <n v="0"/>
    <n v="2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4"/>
    <x v="3"/>
    <d v="2023-05-16T14:40:38"/>
    <n v="6"/>
    <m/>
    <m/>
    <m/>
    <m/>
    <n v="2"/>
    <n v="4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4"/>
    <x v="18"/>
    <d v="2023-05-16T14:40:38"/>
    <n v="10"/>
    <m/>
    <n v="0"/>
    <n v="2"/>
    <n v="0"/>
    <n v="4"/>
    <n v="4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4"/>
    <x v="28"/>
    <d v="2023-05-16T14:40:38"/>
    <n v="3.2"/>
    <n v="0"/>
    <n v="0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4"/>
    <x v="24"/>
    <d v="2023-04-20T08:04:50"/>
    <n v="1"/>
    <m/>
    <m/>
    <m/>
    <m/>
    <m/>
    <m/>
    <m/>
    <n v="1"/>
    <m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4"/>
    <x v="26"/>
    <d v="2023-04-20T08:04:50"/>
    <n v="1.2"/>
    <n v="0"/>
    <n v="0"/>
    <n v="0"/>
    <n v="1.2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4"/>
    <x v="27"/>
    <d v="2023-04-20T08:04:50"/>
    <n v="8.4"/>
    <n v="0"/>
    <n v="4.4000000000000004"/>
    <n v="4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4"/>
    <x v="30"/>
    <d v="2023-04-20T08:04:50"/>
    <n v="11"/>
    <n v="4"/>
    <n v="7"/>
    <n v="0"/>
    <n v="1"/>
    <n v="2"/>
    <n v="1"/>
    <n v="1"/>
    <n v="2"/>
    <n v="3"/>
    <n v="1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4"/>
    <x v="31"/>
    <d v="2023-04-20T08:04:50"/>
    <n v="3"/>
    <n v="0"/>
    <n v="0"/>
    <n v="0"/>
    <n v="1"/>
    <n v="1"/>
    <n v="1"/>
    <n v="0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4"/>
    <x v="20"/>
    <d v="2023-05-16T14:40:38"/>
    <n v="8.8000000000000007"/>
    <n v="3.2"/>
    <n v="2.4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4"/>
    <x v="29"/>
    <d v="2023-05-16T14:40:38"/>
    <n v="3.2"/>
    <n v="0"/>
    <n v="0"/>
    <n v="3.2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4"/>
    <x v="4"/>
    <d v="2023-05-16T14:40:38"/>
    <n v="3.2"/>
    <n v="0"/>
    <n v="3.2"/>
    <n v="0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4"/>
    <x v="9"/>
    <d v="2023-04-20T08:04:50"/>
    <n v="718"/>
    <n v="71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4"/>
    <x v="10"/>
    <d v="2023-04-20T08:04:50"/>
    <n v="79"/>
    <n v="7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4"/>
    <x v="11"/>
    <d v="2023-04-20T08:04:50"/>
    <n v="718"/>
    <n v="296"/>
    <n v="4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4"/>
    <x v="12"/>
    <d v="2023-04-20T08:04:50"/>
    <n v="79"/>
    <n v="22"/>
    <n v="5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4"/>
    <x v="32"/>
    <d v="2023-04-21T10:23:24"/>
    <n v="15"/>
    <n v="6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4"/>
    <x v="43"/>
    <d v="2023-04-21T10:23:24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13"/>
    <d v="2023-04-21T10:24:10"/>
    <n v="214"/>
    <m/>
    <m/>
    <m/>
    <n v="174"/>
    <n v="38"/>
    <n v="0"/>
    <n v="0"/>
    <n v="2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15"/>
    <d v="2023-04-21T10:24:10"/>
    <n v="635"/>
    <m/>
    <m/>
    <m/>
    <m/>
    <n v="128"/>
    <n v="286"/>
    <n v="22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16"/>
    <d v="2023-04-21T10:24:10"/>
    <n v="201"/>
    <m/>
    <m/>
    <m/>
    <m/>
    <m/>
    <m/>
    <m/>
    <n v="115"/>
    <m/>
    <n v="72"/>
    <n v="2"/>
    <n v="1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17"/>
    <d v="2023-04-21T10:24:10"/>
    <n v="288"/>
    <n v="31.2"/>
    <n v="58.5"/>
    <n v="198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1"/>
    <d v="2023-04-21T10:24:10"/>
    <n v="8"/>
    <m/>
    <m/>
    <m/>
    <n v="8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3"/>
    <d v="2023-04-21T10:24:10"/>
    <n v="14"/>
    <m/>
    <m/>
    <m/>
    <m/>
    <n v="2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18"/>
    <d v="2023-04-21T10:24:10"/>
    <n v="24"/>
    <m/>
    <n v="0"/>
    <n v="2"/>
    <n v="8"/>
    <n v="2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19"/>
    <d v="2023-04-21T10:24:10"/>
    <n v="9"/>
    <m/>
    <m/>
    <m/>
    <m/>
    <m/>
    <m/>
    <m/>
    <m/>
    <n v="9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28"/>
    <d v="2023-04-21T10:24:10"/>
    <n v="2.7"/>
    <n v="0"/>
    <n v="0"/>
    <n v="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20"/>
    <d v="2023-04-21T10:24:10"/>
    <n v="7.2"/>
    <n v="4"/>
    <n v="0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41"/>
    <d v="2023-04-21T10:24:10"/>
    <n v="10"/>
    <n v="0"/>
    <n v="0"/>
    <n v="1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29"/>
    <d v="2023-04-21T10:24:10"/>
    <n v="4.4000000000000004"/>
    <n v="0"/>
    <n v="0"/>
    <n v="4.4000000000000004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4"/>
    <d v="2023-04-21T10:24:10"/>
    <n v="7.2"/>
    <n v="0"/>
    <n v="0"/>
    <n v="3.6"/>
    <n v="0"/>
    <n v="3.6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5"/>
    <d v="2023-04-21T10:24:10"/>
    <n v="707"/>
    <n v="256"/>
    <n v="451"/>
    <n v="15"/>
    <n v="23"/>
    <n v="76"/>
    <n v="87"/>
    <n v="83"/>
    <n v="143"/>
    <n v="113"/>
    <n v="117"/>
    <m/>
    <n v="37"/>
    <n v="1"/>
    <n v="1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6"/>
    <d v="2023-04-21T10:24:10"/>
    <n v="15"/>
    <n v="9"/>
    <n v="6"/>
    <n v="0"/>
    <n v="0"/>
    <n v="1"/>
    <n v="4"/>
    <n v="1"/>
    <n v="4"/>
    <n v="2"/>
    <m/>
    <n v="3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7"/>
    <d v="2023-04-21T10:24:10"/>
    <n v="5"/>
    <n v="2"/>
    <n v="3"/>
    <n v="1"/>
    <n v="0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8"/>
    <d v="2023-04-21T10:24:10"/>
    <n v="3"/>
    <n v="1"/>
    <n v="2"/>
    <n v="0"/>
    <n v="0"/>
    <n v="2"/>
    <n v="0"/>
    <n v="1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21"/>
    <d v="2023-04-21T10:24:10"/>
    <n v="2"/>
    <n v="0"/>
    <n v="0"/>
    <n v="0"/>
    <n v="2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23"/>
    <d v="2023-04-21T10:24:10"/>
    <n v="4"/>
    <m/>
    <m/>
    <m/>
    <m/>
    <n v="0"/>
    <n v="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26"/>
    <d v="2023-04-21T10:24:10"/>
    <n v="19.600000000000001"/>
    <n v="0"/>
    <n v="4.4000000000000004"/>
    <n v="8"/>
    <n v="0"/>
    <n v="7.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27"/>
    <d v="2023-04-21T10:24:10"/>
    <n v="4.4000000000000004"/>
    <n v="0"/>
    <n v="0"/>
    <n v="0"/>
    <n v="0"/>
    <n v="4.4000000000000004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30"/>
    <d v="2023-04-21T10:24:10"/>
    <n v="3"/>
    <n v="1"/>
    <n v="2"/>
    <n v="0"/>
    <n v="0"/>
    <n v="0"/>
    <n v="1"/>
    <n v="0"/>
    <n v="0"/>
    <n v="2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31"/>
    <d v="2023-04-21T10:24:10"/>
    <n v="6"/>
    <n v="5"/>
    <n v="1"/>
    <n v="0"/>
    <n v="1"/>
    <n v="2"/>
    <n v="0"/>
    <n v="3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9"/>
    <d v="2023-04-21T10:24:10"/>
    <n v="233"/>
    <n v="23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10"/>
    <d v="2023-04-21T10:24:10"/>
    <n v="58"/>
    <n v="5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11"/>
    <d v="2023-04-21T10:24:10"/>
    <n v="233"/>
    <n v="97"/>
    <n v="13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12"/>
    <d v="2023-04-21T10:24:10"/>
    <n v="58"/>
    <n v="24"/>
    <n v="3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32"/>
    <d v="2023-04-21T10:24:10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2"/>
    <x v="4"/>
    <x v="43"/>
    <d v="2023-04-21T10:24:10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4"/>
    <x v="13"/>
    <d v="2023-04-21T10:24:32"/>
    <n v="120"/>
    <m/>
    <m/>
    <m/>
    <n v="106"/>
    <n v="1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4"/>
    <x v="15"/>
    <d v="2023-04-21T10:24:32"/>
    <n v="290"/>
    <m/>
    <m/>
    <m/>
    <m/>
    <n v="68"/>
    <n v="140"/>
    <n v="8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4"/>
    <x v="16"/>
    <d v="2023-04-21T10:24:32"/>
    <n v="107"/>
    <m/>
    <m/>
    <m/>
    <m/>
    <m/>
    <m/>
    <m/>
    <n v="60"/>
    <m/>
    <n v="26"/>
    <n v="6"/>
    <n v="1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4"/>
    <x v="3"/>
    <d v="2023-04-20T14:16:53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4"/>
    <x v="18"/>
    <d v="2023-04-20T14:16:53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4"/>
    <x v="5"/>
    <d v="2023-04-20T14:16:53"/>
    <n v="23"/>
    <n v="9"/>
    <n v="14"/>
    <m/>
    <n v="1"/>
    <m/>
    <n v="1"/>
    <n v="2"/>
    <n v="4"/>
    <n v="11"/>
    <n v="2"/>
    <m/>
    <m/>
    <n v="2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4"/>
    <x v="6"/>
    <d v="2023-04-20T14:16:53"/>
    <n v="2"/>
    <n v="1"/>
    <n v="1"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4"/>
    <x v="9"/>
    <d v="2023-04-20T14:16:53"/>
    <n v="86"/>
    <n v="8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4"/>
    <x v="10"/>
    <d v="2023-04-20T14:16:53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4"/>
    <x v="11"/>
    <d v="2023-04-20T14:16:53"/>
    <n v="86"/>
    <n v="42"/>
    <n v="4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4"/>
    <x v="12"/>
    <d v="2023-04-20T14:16:53"/>
    <n v="16"/>
    <n v="5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8"/>
    <x v="32"/>
    <d v="2023-04-20T14:16:5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5"/>
    <x v="8"/>
    <x v="13"/>
    <d v="2023-04-20T14:17:0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5"/>
    <x v="8"/>
    <x v="15"/>
    <d v="2023-04-20T14:17:08"/>
    <n v="22"/>
    <m/>
    <m/>
    <m/>
    <m/>
    <n v="2"/>
    <n v="1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5"/>
    <x v="8"/>
    <x v="16"/>
    <d v="2023-04-20T14:17:08"/>
    <n v="5"/>
    <m/>
    <m/>
    <m/>
    <m/>
    <m/>
    <m/>
    <m/>
    <n v="2"/>
    <m/>
    <m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5"/>
    <x v="8"/>
    <x v="17"/>
    <d v="2023-04-20T14:17:08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5"/>
    <x v="8"/>
    <x v="28"/>
    <d v="2023-04-20T14:17:08"/>
    <n v="1.8"/>
    <m/>
    <m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5"/>
    <x v="8"/>
    <x v="5"/>
    <d v="2023-04-20T14:17:08"/>
    <n v="18"/>
    <n v="6"/>
    <n v="12"/>
    <m/>
    <m/>
    <n v="1"/>
    <n v="1"/>
    <n v="1"/>
    <n v="7"/>
    <n v="3"/>
    <n v="2"/>
    <m/>
    <m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5"/>
    <x v="8"/>
    <x v="6"/>
    <d v="2023-04-20T14:17:08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5"/>
    <x v="8"/>
    <x v="9"/>
    <d v="2023-04-20T14:17:08"/>
    <n v="82"/>
    <n v="8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5"/>
    <x v="8"/>
    <x v="10"/>
    <d v="2023-04-20T14:17:08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5"/>
    <x v="8"/>
    <x v="11"/>
    <d v="2023-04-20T14:17:08"/>
    <n v="82"/>
    <n v="41"/>
    <n v="4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5"/>
    <x v="8"/>
    <x v="12"/>
    <d v="2023-04-20T14:17:08"/>
    <n v="11"/>
    <n v="6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6"/>
    <x v="8"/>
    <x v="15"/>
    <d v="2023-04-20T14:17:25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6"/>
    <x v="8"/>
    <x v="5"/>
    <d v="2023-04-20T14:17:25"/>
    <n v="2"/>
    <n v="2"/>
    <m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6"/>
    <x v="8"/>
    <x v="9"/>
    <d v="2023-04-20T14:17:25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6"/>
    <x v="8"/>
    <x v="11"/>
    <d v="2023-04-20T14:17:25"/>
    <n v="40"/>
    <n v="19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7"/>
    <x v="8"/>
    <x v="16"/>
    <d v="2023-04-20T14:18:01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7"/>
    <x v="8"/>
    <x v="5"/>
    <d v="2023-04-20T14:18:01"/>
    <n v="2"/>
    <m/>
    <n v="2"/>
    <m/>
    <m/>
    <m/>
    <m/>
    <m/>
    <m/>
    <m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7"/>
    <x v="8"/>
    <x v="9"/>
    <d v="2023-04-20T14:18:01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7"/>
    <x v="8"/>
    <x v="10"/>
    <d v="2023-04-20T14:18:0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7"/>
    <x v="8"/>
    <x v="11"/>
    <d v="2023-04-20T14:18:01"/>
    <n v="27"/>
    <n v="10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7"/>
    <x v="8"/>
    <x v="12"/>
    <d v="2023-04-20T14:18:01"/>
    <n v="3"/>
    <n v="3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7"/>
    <x v="8"/>
    <x v="32"/>
    <d v="2023-04-20T14:18:01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2"/>
    <x v="8"/>
    <x v="13"/>
    <d v="2023-04-20T14:18:28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2"/>
    <x v="8"/>
    <x v="16"/>
    <d v="2023-04-20T14:18:28"/>
    <n v="5"/>
    <m/>
    <m/>
    <m/>
    <m/>
    <m/>
    <m/>
    <m/>
    <n v="1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2"/>
    <x v="8"/>
    <x v="5"/>
    <d v="2023-04-20T14:18:28"/>
    <n v="6"/>
    <n v="1"/>
    <n v="5"/>
    <m/>
    <m/>
    <m/>
    <n v="2"/>
    <n v="1"/>
    <m/>
    <m/>
    <n v="1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16"/>
    <d v="2023-04-20T12:10:20"/>
    <n v="35"/>
    <m/>
    <m/>
    <m/>
    <m/>
    <m/>
    <m/>
    <m/>
    <n v="15"/>
    <m/>
    <n v="20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17"/>
    <d v="2023-04-20T12:10:20"/>
    <n v="47.7"/>
    <m/>
    <n v="12.6"/>
    <n v="35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3"/>
    <d v="2023-04-20T12:10:20"/>
    <n v="12"/>
    <m/>
    <m/>
    <m/>
    <m/>
    <n v="2"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18"/>
    <d v="2023-04-20T12:10:20"/>
    <n v="12"/>
    <m/>
    <m/>
    <m/>
    <m/>
    <n v="2"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19"/>
    <d v="2023-04-20T12:10:20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28"/>
    <d v="2023-04-20T12:10:20"/>
    <n v="6.3"/>
    <m/>
    <n v="6.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4"/>
    <d v="2023-04-20T12:10:20"/>
    <n v="8.4"/>
    <m/>
    <n v="8.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5"/>
    <d v="2023-04-20T12:10:20"/>
    <n v="135"/>
    <n v="68"/>
    <n v="69"/>
    <m/>
    <n v="4"/>
    <n v="12"/>
    <n v="16"/>
    <n v="15"/>
    <n v="33"/>
    <n v="30"/>
    <n v="15"/>
    <m/>
    <n v="1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6"/>
    <d v="2023-04-20T12:10:20"/>
    <n v="9"/>
    <n v="5"/>
    <n v="4"/>
    <m/>
    <n v="2"/>
    <m/>
    <m/>
    <n v="1"/>
    <n v="4"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8"/>
    <d v="2023-04-20T12:10:20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9"/>
    <d v="2023-04-20T12:10:20"/>
    <n v="157"/>
    <n v="15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10"/>
    <d v="2023-04-20T12:10:20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11"/>
    <d v="2023-04-20T12:10:20"/>
    <n v="157"/>
    <n v="79"/>
    <n v="7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0"/>
    <x v="12"/>
    <d v="2023-04-20T12:10:20"/>
    <n v="16"/>
    <n v="8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13"/>
    <d v="2023-04-20T12:10:38"/>
    <n v="20"/>
    <m/>
    <m/>
    <m/>
    <n v="1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15"/>
    <d v="2023-04-20T12:10:38"/>
    <n v="100"/>
    <m/>
    <m/>
    <m/>
    <m/>
    <n v="2"/>
    <n v="42"/>
    <n v="5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16"/>
    <d v="2023-04-20T12:10:38"/>
    <n v="15"/>
    <m/>
    <m/>
    <m/>
    <m/>
    <m/>
    <m/>
    <m/>
    <n v="11"/>
    <m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17"/>
    <d v="2023-04-20T12:10:38"/>
    <n v="27.2"/>
    <n v="10.6"/>
    <m/>
    <n v="16.60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3"/>
    <d v="2023-04-20T12:10:38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18"/>
    <d v="2023-04-20T12:10:38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4"/>
    <d v="2023-04-20T12:10:38"/>
    <n v="7.2"/>
    <m/>
    <m/>
    <n v="4.4000000000000004"/>
    <n v="2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5"/>
    <d v="2023-04-20T12:10:38"/>
    <n v="87"/>
    <n v="37"/>
    <n v="51"/>
    <n v="5"/>
    <m/>
    <n v="8"/>
    <n v="7"/>
    <n v="4"/>
    <n v="21"/>
    <n v="28"/>
    <n v="11"/>
    <m/>
    <n v="1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6"/>
    <d v="2023-04-20T12:10:38"/>
    <n v="4"/>
    <n v="2"/>
    <n v="2"/>
    <m/>
    <m/>
    <m/>
    <m/>
    <m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8"/>
    <d v="2023-04-20T12:10:38"/>
    <n v="2"/>
    <n v="2"/>
    <m/>
    <m/>
    <m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9"/>
    <d v="2023-04-20T12:10:38"/>
    <n v="247"/>
    <n v="24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10"/>
    <d v="2023-04-20T12:10:38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11"/>
    <d v="2023-04-20T12:10:38"/>
    <n v="247"/>
    <n v="79"/>
    <n v="16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12"/>
    <d v="2023-04-20T12:10:38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9"/>
    <x v="0"/>
    <x v="32"/>
    <d v="2023-04-20T12:10:38"/>
    <n v="23"/>
    <n v="15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0"/>
    <x v="13"/>
    <d v="2023-04-20T12:11:01"/>
    <n v="30"/>
    <m/>
    <m/>
    <m/>
    <n v="3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0"/>
    <x v="15"/>
    <d v="2023-04-20T12:11:01"/>
    <n v="66"/>
    <m/>
    <m/>
    <m/>
    <m/>
    <m/>
    <n v="46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0"/>
    <x v="16"/>
    <d v="2023-04-20T12:11:01"/>
    <n v="20"/>
    <m/>
    <m/>
    <m/>
    <m/>
    <m/>
    <m/>
    <m/>
    <n v="10"/>
    <m/>
    <n v="4"/>
    <n v="2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0"/>
    <x v="17"/>
    <d v="2023-04-20T12:11:01"/>
    <n v="24.8"/>
    <n v="6.8"/>
    <n v="7.2"/>
    <n v="1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0"/>
    <x v="1"/>
    <d v="2023-04-20T12:11:01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0"/>
    <x v="29"/>
    <d v="2023-04-20T14:02:02"/>
    <n v="2.8"/>
    <m/>
    <m/>
    <m/>
    <m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0"/>
    <x v="5"/>
    <d v="2023-04-20T14:02:02"/>
    <n v="133"/>
    <n v="57"/>
    <n v="76"/>
    <m/>
    <m/>
    <m/>
    <n v="24"/>
    <n v="10"/>
    <n v="27"/>
    <n v="25"/>
    <n v="22"/>
    <m/>
    <n v="13"/>
    <m/>
    <n v="1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0"/>
    <x v="6"/>
    <d v="2023-04-20T14:02:02"/>
    <n v="8"/>
    <n v="4"/>
    <n v="4"/>
    <m/>
    <m/>
    <m/>
    <m/>
    <n v="1"/>
    <n v="2"/>
    <n v="5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0"/>
    <x v="7"/>
    <d v="2023-04-20T14:02:02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0"/>
    <x v="8"/>
    <d v="2023-04-20T14:02:02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0"/>
    <x v="26"/>
    <d v="2023-04-20T14:02:02"/>
    <n v="2.8"/>
    <m/>
    <m/>
    <m/>
    <n v="2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0"/>
    <x v="31"/>
    <d v="2023-04-20T14:02:02"/>
    <n v="1"/>
    <m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0"/>
    <x v="9"/>
    <d v="2023-04-20T14:02:02"/>
    <n v="282"/>
    <n v="28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0"/>
    <x v="10"/>
    <d v="2023-04-20T14:02:02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0"/>
    <x v="11"/>
    <d v="2023-04-20T14:02:02"/>
    <n v="282"/>
    <n v="115"/>
    <n v="16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0"/>
    <x v="12"/>
    <d v="2023-04-20T14:02:02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3"/>
    <x v="0"/>
    <x v="13"/>
    <d v="2023-04-20T14:04:13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3"/>
    <x v="0"/>
    <x v="15"/>
    <d v="2023-04-20T14:04:13"/>
    <n v="40"/>
    <m/>
    <m/>
    <m/>
    <m/>
    <n v="6"/>
    <n v="14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3"/>
    <x v="0"/>
    <x v="16"/>
    <d v="2023-04-20T14:04:13"/>
    <n v="7"/>
    <m/>
    <m/>
    <m/>
    <m/>
    <m/>
    <m/>
    <m/>
    <n v="5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3"/>
    <x v="0"/>
    <x v="5"/>
    <d v="2023-04-20T14:04:13"/>
    <n v="29"/>
    <n v="13"/>
    <n v="17"/>
    <m/>
    <m/>
    <m/>
    <n v="2"/>
    <n v="5"/>
    <n v="7"/>
    <n v="10"/>
    <n v="5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3"/>
    <x v="0"/>
    <x v="9"/>
    <d v="2023-04-20T14:04:13"/>
    <n v="168"/>
    <n v="16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3"/>
    <x v="0"/>
    <x v="10"/>
    <d v="2023-04-20T14:04:1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3"/>
    <x v="0"/>
    <x v="11"/>
    <d v="2023-04-20T14:04:13"/>
    <n v="168"/>
    <n v="67"/>
    <n v="10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3"/>
    <x v="0"/>
    <x v="12"/>
    <d v="2023-04-20T14:04:13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13"/>
    <d v="2023-04-20T14:04:29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15"/>
    <d v="2023-04-20T14:04:29"/>
    <n v="44"/>
    <m/>
    <m/>
    <m/>
    <m/>
    <m/>
    <n v="20"/>
    <n v="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16"/>
    <d v="2023-04-20T14:04:29"/>
    <n v="4"/>
    <m/>
    <m/>
    <m/>
    <m/>
    <m/>
    <m/>
    <m/>
    <m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3"/>
    <d v="2023-04-20T14:04:29"/>
    <n v="4"/>
    <m/>
    <m/>
    <m/>
    <m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18"/>
    <d v="2023-04-20T14:04:29"/>
    <n v="4"/>
    <m/>
    <m/>
    <m/>
    <m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5"/>
    <d v="2023-04-20T14:04:29"/>
    <n v="26"/>
    <n v="8"/>
    <n v="18"/>
    <m/>
    <m/>
    <m/>
    <n v="2"/>
    <m/>
    <n v="10"/>
    <n v="12"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6"/>
    <d v="2023-04-20T14:04:29"/>
    <n v="2"/>
    <n v="1"/>
    <n v="1"/>
    <m/>
    <m/>
    <m/>
    <m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9"/>
    <d v="2023-04-20T14:04:29"/>
    <n v="90"/>
    <n v="9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10"/>
    <d v="2023-04-20T14:04:29"/>
    <n v="14"/>
    <n v="1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11"/>
    <d v="2023-04-20T14:04:29"/>
    <n v="90"/>
    <n v="45"/>
    <n v="4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12"/>
    <d v="2023-04-20T14:04:29"/>
    <n v="14"/>
    <n v="3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1"/>
    <x v="0"/>
    <x v="32"/>
    <d v="2023-04-20T14:04:29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0"/>
    <x v="13"/>
    <d v="2023-04-20T14:04:4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0"/>
    <x v="15"/>
    <d v="2023-04-20T14:04:47"/>
    <n v="12"/>
    <m/>
    <m/>
    <m/>
    <m/>
    <n v="6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0"/>
    <x v="16"/>
    <d v="2023-04-20T14:04:47"/>
    <n v="5"/>
    <m/>
    <m/>
    <m/>
    <m/>
    <m/>
    <m/>
    <m/>
    <n v="3"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15"/>
    <d v="2023-04-20T11:49:50"/>
    <n v="106"/>
    <m/>
    <m/>
    <m/>
    <m/>
    <n v="22"/>
    <n v="50"/>
    <n v="3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16"/>
    <d v="2023-04-20T11:49:50"/>
    <n v="17"/>
    <m/>
    <m/>
    <m/>
    <m/>
    <m/>
    <m/>
    <m/>
    <n v="10"/>
    <m/>
    <n v="4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17"/>
    <d v="2023-04-20T11:49:50"/>
    <n v="42.3"/>
    <m/>
    <n v="11.7"/>
    <n v="30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3"/>
    <d v="2023-04-20T11:49:50"/>
    <n v="8"/>
    <m/>
    <m/>
    <m/>
    <m/>
    <n v="2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18"/>
    <d v="2023-04-20T11:49:50"/>
    <n v="10"/>
    <m/>
    <m/>
    <m/>
    <m/>
    <n v="2"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19"/>
    <d v="2023-04-20T11:49:50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28"/>
    <d v="2023-04-20T11:49:50"/>
    <n v="2.7"/>
    <m/>
    <m/>
    <n v="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4"/>
    <d v="2023-04-20T11:49:50"/>
    <n v="8.4"/>
    <m/>
    <m/>
    <n v="8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5"/>
    <d v="2023-04-20T11:49:50"/>
    <n v="102"/>
    <n v="31"/>
    <n v="71"/>
    <m/>
    <n v="4"/>
    <n v="13"/>
    <n v="17"/>
    <n v="11"/>
    <n v="25"/>
    <n v="17"/>
    <n v="10"/>
    <m/>
    <n v="2"/>
    <n v="0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6"/>
    <d v="2023-04-20T11:49:50"/>
    <n v="6"/>
    <n v="2"/>
    <n v="4"/>
    <m/>
    <m/>
    <n v="1"/>
    <m/>
    <n v="1"/>
    <n v="2"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8"/>
    <d v="2023-04-20T11:49:50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9"/>
    <d v="2023-04-20T11:49:50"/>
    <n v="166"/>
    <n v="16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10"/>
    <d v="2023-04-20T11:49:50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11"/>
    <d v="2023-04-20T11:49:50"/>
    <n v="166"/>
    <n v="72"/>
    <n v="9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0"/>
    <x v="12"/>
    <d v="2023-04-20T11:49:50"/>
    <n v="17"/>
    <n v="5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13"/>
    <d v="2023-04-20T11:50:07"/>
    <n v="26"/>
    <m/>
    <m/>
    <m/>
    <n v="14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15"/>
    <d v="2023-04-20T11:50:07"/>
    <n v="60"/>
    <m/>
    <m/>
    <m/>
    <m/>
    <n v="2"/>
    <n v="38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16"/>
    <d v="2023-04-20T11:50:07"/>
    <n v="12"/>
    <m/>
    <m/>
    <m/>
    <m/>
    <m/>
    <m/>
    <m/>
    <n v="10"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17"/>
    <d v="2023-04-20T11:50:07"/>
    <n v="16.8"/>
    <m/>
    <n v="8.8000000000000007"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3"/>
    <d v="2023-04-20T11:50:07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18"/>
    <d v="2023-04-20T11:50:07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4"/>
    <d v="2023-04-20T11:50:07"/>
    <n v="2.8"/>
    <m/>
    <m/>
    <m/>
    <n v="2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5"/>
    <d v="2023-04-20T11:50:07"/>
    <n v="61"/>
    <n v="31"/>
    <n v="32"/>
    <m/>
    <n v="4"/>
    <n v="4"/>
    <n v="7"/>
    <n v="7"/>
    <n v="19"/>
    <n v="10"/>
    <n v="10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6"/>
    <d v="2023-04-20T11:50:07"/>
    <n v="4"/>
    <n v="2"/>
    <n v="2"/>
    <m/>
    <m/>
    <m/>
    <m/>
    <m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8"/>
    <d v="2023-04-20T11:50:07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9"/>
    <d v="2023-04-20T11:50:07"/>
    <n v="242"/>
    <n v="24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10"/>
    <d v="2023-04-20T11:50:07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11"/>
    <d v="2023-04-20T11:50:07"/>
    <n v="242"/>
    <n v="152"/>
    <n v="9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12"/>
    <d v="2023-04-20T11:50:07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9"/>
    <x v="0"/>
    <x v="32"/>
    <d v="2023-04-20T11:50:07"/>
    <n v="20"/>
    <n v="13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0"/>
    <x v="13"/>
    <d v="2023-04-20T11:51:05"/>
    <n v="22"/>
    <m/>
    <m/>
    <m/>
    <n v="14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0"/>
    <x v="15"/>
    <d v="2023-04-20T11:51:05"/>
    <n v="52"/>
    <m/>
    <m/>
    <m/>
    <m/>
    <n v="6"/>
    <n v="20"/>
    <n v="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0"/>
    <x v="16"/>
    <d v="2023-04-20T11:51:05"/>
    <n v="8"/>
    <m/>
    <m/>
    <m/>
    <m/>
    <m/>
    <m/>
    <m/>
    <n v="4"/>
    <m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0"/>
    <x v="17"/>
    <d v="2023-04-20T11:51:05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4"/>
    <x v="0"/>
    <x v="11"/>
    <d v="2023-04-20T10:33:31"/>
    <n v="48"/>
    <n v="24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4"/>
    <x v="0"/>
    <x v="12"/>
    <d v="2023-04-20T10:33:31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11"/>
    <d v="2023-04-20T10:19:31"/>
    <n v="371"/>
    <n v="149"/>
    <n v="2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12"/>
    <d v="2023-04-20T10:19:31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0"/>
    <x v="16"/>
    <d v="2023-04-20T10:20:01"/>
    <n v="88"/>
    <m/>
    <m/>
    <m/>
    <m/>
    <m/>
    <m/>
    <m/>
    <n v="29"/>
    <m/>
    <n v="54"/>
    <m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0"/>
    <x v="17"/>
    <d v="2023-04-20T10:20:01"/>
    <n v="98.4"/>
    <n v="4.8"/>
    <n v="12"/>
    <n v="81.59999999999999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0"/>
    <x v="1"/>
    <d v="2023-04-20T10:20:01"/>
    <n v="10"/>
    <m/>
    <m/>
    <m/>
    <n v="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0"/>
    <x v="3"/>
    <d v="2023-04-20T10:20:01"/>
    <n v="12"/>
    <m/>
    <m/>
    <m/>
    <m/>
    <m/>
    <n v="4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18"/>
    <d v="2023-04-20T10:20:01"/>
    <n v="22"/>
    <m/>
    <m/>
    <m/>
    <n v="4"/>
    <n v="6"/>
    <n v="4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20"/>
    <d v="2023-04-20T10:20:01"/>
    <n v="9.6"/>
    <m/>
    <m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29"/>
    <d v="2023-04-20T10:20:01"/>
    <n v="7.6"/>
    <m/>
    <m/>
    <n v="3.2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4"/>
    <d v="2023-04-20T10:20:01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5"/>
    <d v="2023-04-20T10:20:01"/>
    <n v="335"/>
    <n v="147"/>
    <n v="188"/>
    <n v="2"/>
    <n v="4"/>
    <n v="31"/>
    <n v="41"/>
    <n v="45"/>
    <n v="69"/>
    <n v="82"/>
    <n v="29"/>
    <m/>
    <n v="27"/>
    <m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6"/>
    <d v="2023-04-20T10:20:01"/>
    <n v="11"/>
    <n v="8"/>
    <n v="3"/>
    <m/>
    <m/>
    <m/>
    <n v="2"/>
    <n v="3"/>
    <n v="2"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7"/>
    <d v="2023-04-20T10:20:01"/>
    <n v="2"/>
    <n v="1"/>
    <n v="1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8"/>
    <d v="2023-04-20T10:20:01"/>
    <n v="3"/>
    <n v="1"/>
    <n v="2"/>
    <m/>
    <m/>
    <n v="2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9"/>
    <d v="2023-04-20T10:20:01"/>
    <n v="503"/>
    <n v="50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10"/>
    <d v="2023-04-20T10:20:0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11"/>
    <d v="2023-04-20T10:20:01"/>
    <n v="503"/>
    <n v="238"/>
    <n v="26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3"/>
    <x v="12"/>
    <d v="2023-04-20T10:20:01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3"/>
    <x v="13"/>
    <d v="2023-04-20T10:25:53"/>
    <n v="58"/>
    <m/>
    <m/>
    <m/>
    <n v="44"/>
    <n v="1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3"/>
    <x v="15"/>
    <d v="2023-04-20T10:25:53"/>
    <n v="118"/>
    <m/>
    <m/>
    <m/>
    <m/>
    <n v="18"/>
    <n v="54"/>
    <n v="4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3"/>
    <x v="16"/>
    <d v="2023-04-20T10:25:53"/>
    <n v="35"/>
    <m/>
    <m/>
    <m/>
    <m/>
    <m/>
    <m/>
    <m/>
    <n v="14"/>
    <m/>
    <n v="18"/>
    <n v="2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3"/>
    <x v="17"/>
    <d v="2023-04-20T10:25:53"/>
    <n v="51.3"/>
    <n v="5.4"/>
    <n v="14.4"/>
    <n v="31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3"/>
    <x v="1"/>
    <d v="2023-04-20T10:25:5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3"/>
    <x v="18"/>
    <d v="2023-04-20T10:25:5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7"/>
    <x v="3"/>
    <x v="12"/>
    <d v="2023-04-20T10:26:34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8"/>
    <x v="3"/>
    <x v="15"/>
    <d v="2023-04-20T10:26:54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8"/>
    <x v="3"/>
    <x v="5"/>
    <d v="2023-04-20T10:26:54"/>
    <n v="2"/>
    <m/>
    <n v="2"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8"/>
    <x v="3"/>
    <x v="9"/>
    <d v="2023-04-20T10:26:54"/>
    <n v="35"/>
    <n v="3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8"/>
    <x v="3"/>
    <x v="10"/>
    <d v="2023-04-20T10:26:54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8"/>
    <x v="3"/>
    <x v="11"/>
    <d v="2023-04-20T10:26:54"/>
    <n v="35"/>
    <n v="10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8"/>
    <x v="3"/>
    <x v="12"/>
    <d v="2023-04-20T10:26:54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9"/>
    <x v="3"/>
    <x v="15"/>
    <d v="2023-04-20T10:27:12"/>
    <n v="10"/>
    <m/>
    <m/>
    <m/>
    <m/>
    <m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3"/>
    <x v="29"/>
    <d v="2023-05-16T14:48:35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15"/>
    <d v="2023-04-20T08:09:46"/>
    <n v="368"/>
    <m/>
    <m/>
    <m/>
    <m/>
    <n v="58"/>
    <n v="180"/>
    <n v="13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16"/>
    <d v="2023-04-20T08:09:46"/>
    <n v="163"/>
    <m/>
    <m/>
    <m/>
    <m/>
    <m/>
    <m/>
    <m/>
    <n v="75"/>
    <m/>
    <n v="34"/>
    <n v="14"/>
    <n v="4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17"/>
    <d v="2023-04-20T08:09:46"/>
    <n v="192.8"/>
    <n v="18.399999999999999"/>
    <n v="41.6"/>
    <n v="132.8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1"/>
    <d v="2023-04-20T08:09:46"/>
    <n v="4"/>
    <m/>
    <m/>
    <m/>
    <n v="4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3"/>
    <d v="2023-04-20T08:09:46"/>
    <n v="12"/>
    <m/>
    <m/>
    <m/>
    <m/>
    <n v="4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18"/>
    <d v="2023-04-20T08:09:46"/>
    <n v="27"/>
    <m/>
    <n v="1"/>
    <n v="10"/>
    <n v="4"/>
    <n v="4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28"/>
    <d v="2023-04-20T08:09:46"/>
    <n v="20"/>
    <n v="3.2"/>
    <n v="4"/>
    <n v="1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41"/>
    <d v="2023-04-20T08:09:46"/>
    <n v="7.2"/>
    <n v="4"/>
    <n v="0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29"/>
    <d v="2023-04-20T08:09:46"/>
    <n v="16.8"/>
    <n v="0"/>
    <n v="0"/>
    <n v="10.4"/>
    <n v="3.2"/>
    <n v="3.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4"/>
    <d v="2023-04-20T08:09:46"/>
    <n v="9.6"/>
    <n v="0"/>
    <n v="0"/>
    <n v="9.6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5"/>
    <d v="2023-04-20T08:09:46"/>
    <n v="489"/>
    <n v="179"/>
    <n v="310"/>
    <n v="9"/>
    <n v="13"/>
    <n v="52"/>
    <n v="52"/>
    <n v="61"/>
    <n v="90"/>
    <n v="66"/>
    <n v="75"/>
    <m/>
    <n v="17"/>
    <n v="14"/>
    <n v="4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6"/>
    <d v="2023-04-20T08:09:46"/>
    <n v="15"/>
    <n v="9"/>
    <n v="6"/>
    <n v="1"/>
    <n v="1"/>
    <n v="5"/>
    <n v="2"/>
    <n v="2"/>
    <n v="2"/>
    <n v="2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7"/>
    <d v="2023-04-20T08:09:46"/>
    <n v="2"/>
    <n v="2"/>
    <n v="0"/>
    <n v="1"/>
    <n v="0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8"/>
    <d v="2023-04-20T08:09:46"/>
    <n v="8"/>
    <n v="5"/>
    <n v="3"/>
    <n v="0"/>
    <n v="0"/>
    <n v="6"/>
    <n v="1"/>
    <n v="1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21"/>
    <d v="2023-04-20T08:09:46"/>
    <n v="8"/>
    <n v="0"/>
    <n v="2"/>
    <n v="2"/>
    <n v="4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23"/>
    <d v="2023-04-20T08:09:46"/>
    <n v="32"/>
    <m/>
    <m/>
    <m/>
    <m/>
    <n v="4"/>
    <n v="18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26"/>
    <d v="2023-04-20T08:09:46"/>
    <n v="24.8"/>
    <n v="2.4"/>
    <n v="1.6"/>
    <n v="14"/>
    <n v="6.8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27"/>
    <d v="2023-04-20T08:09:46"/>
    <n v="11.6"/>
    <n v="0"/>
    <n v="2.4"/>
    <n v="4.8"/>
    <n v="4.4000000000000004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30"/>
    <d v="2023-04-20T08:09:46"/>
    <n v="20"/>
    <n v="13"/>
    <n v="7"/>
    <n v="0"/>
    <n v="1"/>
    <n v="1"/>
    <n v="2"/>
    <n v="2"/>
    <n v="9"/>
    <n v="5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31"/>
    <d v="2023-04-20T08:09:46"/>
    <n v="12"/>
    <n v="9"/>
    <n v="3"/>
    <n v="1"/>
    <n v="2"/>
    <n v="6"/>
    <n v="3"/>
    <n v="0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9"/>
    <d v="2023-04-20T08:09:46"/>
    <n v="956"/>
    <n v="95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10"/>
    <d v="2023-04-20T08:09:46"/>
    <n v="28"/>
    <n v="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36"/>
    <d v="2023-04-20T08:09:46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3"/>
    <x v="11"/>
    <d v="2023-04-20T08:09:46"/>
    <n v="956"/>
    <n v="363"/>
    <n v="59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1"/>
    <x v="12"/>
    <d v="2023-04-20T08:09:46"/>
    <n v="28"/>
    <n v="12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1"/>
    <x v="37"/>
    <d v="2023-04-20T08:09:46"/>
    <n v="4"/>
    <n v="3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1"/>
    <x v="32"/>
    <d v="2023-04-20T08:09:46"/>
    <n v="85"/>
    <n v="37"/>
    <n v="4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1"/>
    <x v="17"/>
    <d v="2023-05-16T14:49:42"/>
    <n v="30.4"/>
    <n v="0"/>
    <n v="4.8"/>
    <n v="2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1"/>
    <x v="3"/>
    <d v="2023-05-16T14:49:42"/>
    <n v="2"/>
    <m/>
    <m/>
    <m/>
    <m/>
    <n v="0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1"/>
    <x v="18"/>
    <d v="2023-05-16T14:49:42"/>
    <n v="2"/>
    <m/>
    <n v="0"/>
    <n v="0"/>
    <n v="0"/>
    <n v="0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1"/>
    <x v="4"/>
    <d v="2023-05-16T14:49:42"/>
    <n v="4"/>
    <n v="0"/>
    <n v="4"/>
    <n v="0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1"/>
    <x v="5"/>
    <d v="2023-05-16T14:49:42"/>
    <n v="53"/>
    <n v="27"/>
    <n v="27"/>
    <n v="0"/>
    <n v="2"/>
    <n v="9"/>
    <n v="9"/>
    <n v="9"/>
    <n v="15"/>
    <n v="7"/>
    <n v="2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1"/>
    <x v="1"/>
    <x v="13"/>
    <d v="2023-04-20T08:10:36"/>
    <n v="6"/>
    <m/>
    <m/>
    <m/>
    <n v="2"/>
    <n v="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2"/>
    <x v="1"/>
    <x v="11"/>
    <d v="2023-04-20T10:12:15"/>
    <n v="70"/>
    <n v="33"/>
    <n v="3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2"/>
    <x v="1"/>
    <x v="12"/>
    <d v="2023-04-20T10:12:15"/>
    <n v="9"/>
    <n v="3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3"/>
    <x v="1"/>
    <x v="13"/>
    <d v="2023-04-20T10:12:33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3"/>
    <x v="1"/>
    <x v="15"/>
    <d v="2023-04-20T10:12:33"/>
    <n v="10"/>
    <m/>
    <m/>
    <m/>
    <m/>
    <n v="2"/>
    <n v="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3"/>
    <x v="1"/>
    <x v="16"/>
    <d v="2023-04-20T10:12:33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3"/>
    <x v="1"/>
    <x v="17"/>
    <d v="2023-04-20T10:12:33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3"/>
    <x v="1"/>
    <x v="5"/>
    <d v="2023-04-20T10:12:33"/>
    <n v="10"/>
    <n v="5"/>
    <n v="5"/>
    <m/>
    <m/>
    <n v="1"/>
    <n v="2"/>
    <n v="1"/>
    <n v="4"/>
    <m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3"/>
    <x v="1"/>
    <x v="9"/>
    <d v="2023-04-20T10:12:33"/>
    <n v="61"/>
    <n v="6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3"/>
    <x v="1"/>
    <x v="10"/>
    <d v="2023-04-20T10:12:33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3"/>
    <x v="0"/>
    <x v="11"/>
    <d v="2023-04-20T10:12:33"/>
    <n v="61"/>
    <n v="22"/>
    <n v="3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3"/>
    <x v="0"/>
    <x v="12"/>
    <d v="2023-04-20T10:12:33"/>
    <n v="10"/>
    <n v="5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4"/>
    <x v="0"/>
    <x v="13"/>
    <d v="2023-04-20T10:13:07"/>
    <n v="14"/>
    <m/>
    <m/>
    <m/>
    <n v="1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4"/>
    <x v="6"/>
    <x v="15"/>
    <d v="2023-04-20T10:13:07"/>
    <n v="66"/>
    <m/>
    <m/>
    <m/>
    <m/>
    <m/>
    <n v="28"/>
    <n v="3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4"/>
    <x v="6"/>
    <x v="16"/>
    <d v="2023-04-20T10:13:07"/>
    <n v="13"/>
    <m/>
    <m/>
    <m/>
    <m/>
    <m/>
    <m/>
    <m/>
    <n v="6"/>
    <m/>
    <n v="4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4"/>
    <x v="6"/>
    <x v="17"/>
    <d v="2023-04-20T10:13:07"/>
    <n v="4.5"/>
    <m/>
    <m/>
    <n v="4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4"/>
    <x v="6"/>
    <x v="29"/>
    <d v="2023-04-20T10:13:07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4"/>
    <x v="0"/>
    <x v="5"/>
    <d v="2023-04-20T10:13:07"/>
    <n v="52"/>
    <n v="23"/>
    <n v="29"/>
    <m/>
    <m/>
    <n v="1"/>
    <n v="7"/>
    <m/>
    <n v="14"/>
    <n v="19"/>
    <n v="6"/>
    <m/>
    <n v="2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4"/>
    <x v="0"/>
    <x v="9"/>
    <d v="2023-04-20T10:13:07"/>
    <n v="128"/>
    <n v="1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4"/>
    <x v="0"/>
    <x v="10"/>
    <d v="2023-04-20T10:13:07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4"/>
    <x v="0"/>
    <x v="11"/>
    <d v="2023-04-20T10:13:07"/>
    <n v="128"/>
    <n v="50"/>
    <n v="7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4"/>
    <x v="0"/>
    <x v="12"/>
    <d v="2023-04-20T10:13:07"/>
    <n v="22"/>
    <n v="6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13"/>
    <d v="2023-04-20T10:33:14"/>
    <n v="12"/>
    <m/>
    <m/>
    <m/>
    <n v="1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0"/>
    <x v="13"/>
    <d v="2023-04-20T10:18:25"/>
    <n v="132"/>
    <m/>
    <m/>
    <m/>
    <n v="92"/>
    <n v="4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0"/>
    <x v="15"/>
    <d v="2023-04-20T10:18:25"/>
    <n v="284"/>
    <m/>
    <m/>
    <m/>
    <m/>
    <n v="34"/>
    <n v="134"/>
    <n v="1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0"/>
    <x v="16"/>
    <d v="2023-04-20T10:18:25"/>
    <n v="92"/>
    <m/>
    <m/>
    <m/>
    <m/>
    <m/>
    <m/>
    <m/>
    <n v="47"/>
    <m/>
    <n v="38"/>
    <n v="1"/>
    <n v="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0"/>
    <x v="29"/>
    <d v="2023-04-19T15:19:56"/>
    <n v="16.399999999999999"/>
    <m/>
    <m/>
    <n v="13.6"/>
    <n v="0"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0"/>
    <x v="4"/>
    <d v="2023-04-19T15:19:56"/>
    <n v="5.2"/>
    <m/>
    <n v="2.4"/>
    <n v="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0"/>
    <x v="5"/>
    <d v="2023-04-19T15:19:56"/>
    <n v="630"/>
    <n v="218"/>
    <n v="412"/>
    <n v="10"/>
    <n v="20"/>
    <n v="34"/>
    <n v="93"/>
    <n v="72"/>
    <n v="123"/>
    <n v="105"/>
    <n v="85"/>
    <m/>
    <n v="43"/>
    <n v="17"/>
    <n v="2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0"/>
    <x v="6"/>
    <d v="2023-04-19T15:19:56"/>
    <n v="18"/>
    <n v="10"/>
    <n v="8"/>
    <m/>
    <m/>
    <n v="1"/>
    <n v="4"/>
    <n v="2"/>
    <n v="5"/>
    <n v="3"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0"/>
    <x v="7"/>
    <d v="2023-04-19T15:19:56"/>
    <n v="5"/>
    <n v="3"/>
    <n v="2"/>
    <n v="2"/>
    <n v="2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0"/>
    <x v="8"/>
    <d v="2023-04-19T15:19:56"/>
    <n v="7"/>
    <n v="5"/>
    <n v="2"/>
    <m/>
    <n v="1"/>
    <n v="5"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0"/>
    <x v="21"/>
    <d v="2023-04-19T15:19:56"/>
    <n v="4"/>
    <m/>
    <m/>
    <n v="2"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0"/>
    <x v="26"/>
    <d v="2023-04-19T15:19:56"/>
    <n v="15.6"/>
    <m/>
    <m/>
    <n v="3.2"/>
    <n v="5.2"/>
    <n v="7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0"/>
    <x v="30"/>
    <d v="2023-04-19T15:19:56"/>
    <n v="2"/>
    <n v="1"/>
    <n v="1"/>
    <m/>
    <m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5"/>
    <d v="2023-05-16T14:48:35"/>
    <n v="151"/>
    <n v="76"/>
    <n v="75"/>
    <n v="5"/>
    <n v="7"/>
    <n v="20"/>
    <n v="20"/>
    <n v="22"/>
    <n v="27"/>
    <n v="14"/>
    <n v="26"/>
    <m/>
    <n v="8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6"/>
    <d v="2023-05-16T14:48:35"/>
    <n v="8"/>
    <n v="3"/>
    <n v="5"/>
    <m/>
    <m/>
    <n v="3"/>
    <m/>
    <n v="2"/>
    <n v="2"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7"/>
    <d v="2023-05-16T14:48:35"/>
    <n v="1"/>
    <n v="1"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15"/>
    <d v="2023-04-20T08:01:37"/>
    <n v="196"/>
    <m/>
    <m/>
    <m/>
    <m/>
    <n v="28"/>
    <n v="94"/>
    <n v="7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16"/>
    <d v="2023-04-20T08:01:37"/>
    <n v="48"/>
    <m/>
    <m/>
    <m/>
    <m/>
    <m/>
    <m/>
    <m/>
    <n v="32"/>
    <m/>
    <n v="2"/>
    <n v="3"/>
    <n v="1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17"/>
    <d v="2023-04-20T08:01:37"/>
    <n v="64.099999999999994"/>
    <n v="2.6"/>
    <n v="16.5"/>
    <n v="4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3"/>
    <d v="2023-04-20T08:01:37"/>
    <n v="12"/>
    <m/>
    <m/>
    <m/>
    <m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18"/>
    <d v="2023-04-20T08:01:37"/>
    <n v="12"/>
    <m/>
    <m/>
    <m/>
    <m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29"/>
    <d v="2023-04-20T08:01:37"/>
    <n v="4.8"/>
    <m/>
    <m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4"/>
    <d v="2023-04-20T08:01:37"/>
    <n v="4.4000000000000004"/>
    <m/>
    <n v="4.400000000000000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5"/>
    <d v="2023-04-20T08:01:37"/>
    <n v="196"/>
    <n v="82"/>
    <n v="114"/>
    <n v="3"/>
    <n v="9"/>
    <n v="22"/>
    <n v="15"/>
    <n v="16"/>
    <n v="47"/>
    <n v="37"/>
    <n v="32"/>
    <m/>
    <n v="1"/>
    <n v="3"/>
    <n v="1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6"/>
    <d v="2023-04-20T08:01:37"/>
    <n v="6"/>
    <n v="3"/>
    <n v="3"/>
    <m/>
    <m/>
    <m/>
    <m/>
    <m/>
    <n v="4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8"/>
    <d v="2023-04-20T08:01:37"/>
    <n v="2"/>
    <n v="1"/>
    <n v="1"/>
    <m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23"/>
    <d v="2023-04-20T08:01:3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24"/>
    <d v="2023-04-20T08:01:37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30"/>
    <d v="2023-04-20T08:01:37"/>
    <n v="2"/>
    <m/>
    <n v="2"/>
    <m/>
    <m/>
    <m/>
    <m/>
    <m/>
    <m/>
    <n v="1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9"/>
    <d v="2023-04-20T08:01:37"/>
    <n v="285"/>
    <n v="28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10"/>
    <d v="2023-04-20T08:01:37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0"/>
    <x v="44"/>
    <d v="2023-04-20T08:01:3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2"/>
    <x v="11"/>
    <d v="2023-04-20T08:01:37"/>
    <n v="285"/>
    <n v="134"/>
    <n v="15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2"/>
    <x v="12"/>
    <d v="2023-04-20T08:01:37"/>
    <n v="22"/>
    <n v="11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2"/>
    <x v="45"/>
    <d v="2023-04-20T08:01:3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2"/>
    <x v="32"/>
    <d v="2023-04-20T08:01:37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2"/>
    <x v="13"/>
    <d v="2023-04-20T08:01:55"/>
    <n v="87"/>
    <m/>
    <m/>
    <m/>
    <n v="75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2"/>
    <x v="15"/>
    <d v="2023-04-20T08:01:55"/>
    <n v="229"/>
    <m/>
    <m/>
    <m/>
    <m/>
    <n v="38"/>
    <n v="108"/>
    <n v="8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2"/>
    <x v="16"/>
    <d v="2023-04-20T08:01:55"/>
    <n v="60"/>
    <m/>
    <m/>
    <m/>
    <m/>
    <m/>
    <m/>
    <m/>
    <n v="39"/>
    <m/>
    <n v="16"/>
    <n v="0"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2"/>
    <x v="17"/>
    <d v="2023-04-20T08:01:55"/>
    <n v="90.9"/>
    <n v="1.6"/>
    <n v="6.9"/>
    <n v="8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2"/>
    <x v="1"/>
    <d v="2023-04-20T08:01:55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2"/>
    <x v="3"/>
    <d v="2023-04-20T08:01:55"/>
    <n v="14"/>
    <m/>
    <m/>
    <m/>
    <m/>
    <n v="2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2"/>
    <x v="18"/>
    <d v="2023-04-20T08:01:55"/>
    <n v="24"/>
    <m/>
    <m/>
    <n v="2"/>
    <n v="8"/>
    <n v="2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2"/>
    <x v="28"/>
    <d v="2023-04-20T08:01:55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2"/>
    <x v="20"/>
    <d v="2023-04-20T08:01:55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2"/>
    <x v="29"/>
    <d v="2023-04-20T08:01:55"/>
    <n v="9.6"/>
    <m/>
    <m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2"/>
    <x v="5"/>
    <d v="2023-04-20T08:01:55"/>
    <n v="252"/>
    <n v="99"/>
    <n v="153"/>
    <n v="1"/>
    <n v="4"/>
    <n v="35"/>
    <n v="38"/>
    <n v="25"/>
    <n v="54"/>
    <n v="43"/>
    <n v="39"/>
    <m/>
    <n v="8"/>
    <m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2"/>
    <x v="9"/>
    <d v="2023-04-19T15:03:35"/>
    <n v="293"/>
    <n v="29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2"/>
    <x v="10"/>
    <d v="2023-04-19T15:03:35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2"/>
    <x v="11"/>
    <d v="2023-04-19T15:03:35"/>
    <n v="293"/>
    <n v="125"/>
    <n v="16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2"/>
    <x v="12"/>
    <d v="2023-04-19T15:03:35"/>
    <n v="7"/>
    <n v="3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3"/>
    <x v="2"/>
    <x v="13"/>
    <d v="2023-04-19T15:04:21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3"/>
    <x v="2"/>
    <x v="15"/>
    <d v="2023-04-19T15:04:21"/>
    <n v="42"/>
    <m/>
    <m/>
    <m/>
    <m/>
    <n v="4"/>
    <n v="18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3"/>
    <x v="2"/>
    <x v="16"/>
    <d v="2023-04-19T15:04:21"/>
    <n v="4"/>
    <m/>
    <m/>
    <m/>
    <m/>
    <m/>
    <m/>
    <m/>
    <n v="4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3"/>
    <x v="2"/>
    <x v="5"/>
    <d v="2023-04-19T15:04:21"/>
    <n v="29"/>
    <n v="13"/>
    <n v="16"/>
    <m/>
    <m/>
    <m/>
    <n v="4"/>
    <n v="2"/>
    <n v="9"/>
    <n v="10"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3"/>
    <x v="2"/>
    <x v="9"/>
    <d v="2023-04-19T15:04:21"/>
    <n v="162"/>
    <n v="1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3"/>
    <x v="2"/>
    <x v="10"/>
    <d v="2023-04-19T15:04:2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3"/>
    <x v="2"/>
    <x v="11"/>
    <d v="2023-04-19T15:04:21"/>
    <n v="162"/>
    <n v="66"/>
    <n v="9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3"/>
    <x v="2"/>
    <x v="12"/>
    <d v="2023-04-19T15:04:21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13"/>
    <d v="2023-04-19T15:04:43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15"/>
    <d v="2023-04-19T15:04:43"/>
    <n v="46"/>
    <m/>
    <m/>
    <m/>
    <m/>
    <n v="2"/>
    <n v="24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16"/>
    <d v="2023-04-19T15:04:43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17"/>
    <d v="2023-04-19T15:04:43"/>
    <n v="5.4"/>
    <m/>
    <n v="1.8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3"/>
    <d v="2023-04-19T15:04:43"/>
    <n v="6"/>
    <m/>
    <m/>
    <m/>
    <m/>
    <m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18"/>
    <d v="2023-04-19T15:04:43"/>
    <n v="6"/>
    <m/>
    <m/>
    <m/>
    <m/>
    <m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5"/>
    <d v="2023-04-19T15:04:43"/>
    <n v="30"/>
    <n v="7"/>
    <n v="23"/>
    <m/>
    <n v="1"/>
    <n v="1"/>
    <n v="2"/>
    <n v="2"/>
    <n v="12"/>
    <n v="10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6"/>
    <d v="2023-04-19T15:04:43"/>
    <n v="3"/>
    <n v="2"/>
    <n v="1"/>
    <m/>
    <m/>
    <m/>
    <m/>
    <m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9"/>
    <d v="2023-04-19T15:04:43"/>
    <n v="94"/>
    <n v="9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10"/>
    <d v="2023-04-19T15:04:43"/>
    <n v="15"/>
    <n v="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11"/>
    <d v="2023-04-19T15:04:43"/>
    <n v="95"/>
    <n v="48"/>
    <n v="4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12"/>
    <d v="2023-04-19T15:04:43"/>
    <n v="15"/>
    <n v="5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1"/>
    <x v="2"/>
    <x v="32"/>
    <d v="2023-04-19T15:04:4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7"/>
    <x v="2"/>
    <x v="16"/>
    <d v="2023-04-19T15:05:31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7"/>
    <x v="2"/>
    <x v="5"/>
    <d v="2023-04-19T15:05:31"/>
    <n v="16"/>
    <n v="10"/>
    <n v="6"/>
    <m/>
    <m/>
    <m/>
    <n v="2"/>
    <n v="3"/>
    <n v="5"/>
    <n v="4"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7"/>
    <x v="2"/>
    <x v="9"/>
    <d v="2023-04-19T15:05:31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7"/>
    <x v="2"/>
    <x v="10"/>
    <d v="2023-04-19T15:05:3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7"/>
    <x v="2"/>
    <x v="11"/>
    <d v="2023-04-19T15:05:31"/>
    <n v="40"/>
    <n v="20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7"/>
    <x v="2"/>
    <x v="12"/>
    <d v="2023-04-19T15:05:3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7"/>
    <x v="2"/>
    <x v="32"/>
    <d v="2023-04-19T15:05:31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2"/>
    <x v="13"/>
    <d v="2023-04-19T15:05:53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2"/>
    <x v="15"/>
    <d v="2023-04-19T15:05:53"/>
    <n v="16"/>
    <m/>
    <m/>
    <m/>
    <m/>
    <m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7"/>
    <x v="2"/>
    <x v="10"/>
    <d v="2023-04-19T10:49:12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7"/>
    <x v="2"/>
    <x v="11"/>
    <d v="2023-04-19T10:49:12"/>
    <n v="31"/>
    <n v="18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7"/>
    <x v="2"/>
    <x v="12"/>
    <d v="2023-04-19T10:49:12"/>
    <n v="8"/>
    <n v="1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8"/>
    <x v="2"/>
    <x v="13"/>
    <d v="2023-04-19T10:49:31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8"/>
    <x v="2"/>
    <x v="15"/>
    <d v="2023-04-19T10:49:31"/>
    <n v="20"/>
    <m/>
    <m/>
    <m/>
    <m/>
    <n v="4"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8"/>
    <x v="2"/>
    <x v="16"/>
    <d v="2023-04-19T10:49:31"/>
    <n v="3"/>
    <m/>
    <m/>
    <m/>
    <m/>
    <m/>
    <m/>
    <m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8"/>
    <x v="2"/>
    <x v="5"/>
    <d v="2023-04-19T10:49:31"/>
    <n v="15"/>
    <n v="5"/>
    <n v="10"/>
    <m/>
    <m/>
    <m/>
    <m/>
    <n v="4"/>
    <n v="5"/>
    <n v="3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8"/>
    <x v="2"/>
    <x v="9"/>
    <d v="2023-04-19T10:49:31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8"/>
    <x v="2"/>
    <x v="10"/>
    <d v="2023-04-19T10:49:3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8"/>
    <x v="2"/>
    <x v="11"/>
    <d v="2023-04-19T10:49:31"/>
    <n v="21"/>
    <n v="10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8"/>
    <x v="2"/>
    <x v="12"/>
    <d v="2023-04-19T10:49:31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9"/>
    <x v="2"/>
    <x v="13"/>
    <d v="2023-04-19T10:49:45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9"/>
    <x v="2"/>
    <x v="15"/>
    <d v="2023-04-19T10:49:45"/>
    <n v="18"/>
    <m/>
    <m/>
    <m/>
    <m/>
    <m/>
    <n v="8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9"/>
    <x v="2"/>
    <x v="16"/>
    <d v="2023-04-19T10:49:45"/>
    <n v="5"/>
    <m/>
    <m/>
    <m/>
    <m/>
    <m/>
    <m/>
    <m/>
    <n v="3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9"/>
    <x v="2"/>
    <x v="17"/>
    <d v="2023-04-19T10:49:45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9"/>
    <x v="2"/>
    <x v="5"/>
    <d v="2023-04-19T10:49:45"/>
    <n v="17"/>
    <n v="7"/>
    <n v="10"/>
    <m/>
    <m/>
    <n v="1"/>
    <n v="3"/>
    <m/>
    <n v="4"/>
    <n v="5"/>
    <n v="3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9"/>
    <x v="2"/>
    <x v="9"/>
    <d v="2023-04-19T10:49:45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9"/>
    <x v="2"/>
    <x v="10"/>
    <d v="2023-04-19T10:49:45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9"/>
    <x v="2"/>
    <x v="11"/>
    <d v="2023-04-19T10:49:45"/>
    <n v="22"/>
    <n v="7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9"/>
    <x v="2"/>
    <x v="12"/>
    <d v="2023-04-19T10:49:45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0"/>
    <x v="2"/>
    <x v="15"/>
    <d v="2023-04-19T10:50:07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0"/>
    <x v="2"/>
    <x v="5"/>
    <d v="2023-04-19T10:50:07"/>
    <n v="4"/>
    <n v="2"/>
    <n v="2"/>
    <m/>
    <m/>
    <m/>
    <m/>
    <m/>
    <n v="2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0"/>
    <x v="2"/>
    <x v="9"/>
    <d v="2023-04-19T10:50:07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0"/>
    <x v="2"/>
    <x v="11"/>
    <d v="2023-04-19T10:50:07"/>
    <n v="51"/>
    <n v="24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1"/>
    <x v="2"/>
    <x v="13"/>
    <d v="2023-04-19T10:50:2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1"/>
    <x v="2"/>
    <x v="15"/>
    <d v="2023-04-19T10:50:29"/>
    <n v="8"/>
    <m/>
    <m/>
    <m/>
    <m/>
    <n v="2"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1"/>
    <x v="2"/>
    <x v="16"/>
    <d v="2023-04-19T10:50:29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1"/>
    <x v="2"/>
    <x v="5"/>
    <d v="2023-04-19T10:50:29"/>
    <n v="6"/>
    <n v="4"/>
    <n v="2"/>
    <m/>
    <m/>
    <m/>
    <n v="1"/>
    <n v="1"/>
    <n v="3"/>
    <m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1"/>
    <x v="2"/>
    <x v="9"/>
    <d v="2023-04-19T10:50:29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1"/>
    <x v="2"/>
    <x v="11"/>
    <d v="2023-04-19T10:50:29"/>
    <n v="21"/>
    <n v="10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2"/>
    <x v="13"/>
    <d v="2023-04-19T10:50:58"/>
    <n v="10"/>
    <m/>
    <m/>
    <m/>
    <n v="8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2"/>
    <x v="15"/>
    <d v="2023-04-19T10:50:58"/>
    <n v="54"/>
    <m/>
    <m/>
    <m/>
    <m/>
    <n v="8"/>
    <n v="24"/>
    <n v="2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2"/>
    <x v="16"/>
    <d v="2023-04-19T10:50:58"/>
    <n v="6"/>
    <m/>
    <m/>
    <m/>
    <m/>
    <m/>
    <m/>
    <m/>
    <n v="2"/>
    <m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2"/>
    <x v="17"/>
    <d v="2023-04-19T10:50:58"/>
    <n v="10.4"/>
    <m/>
    <m/>
    <n v="10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3"/>
    <x v="2"/>
    <x v="9"/>
    <d v="2023-04-19T15:12:02"/>
    <n v="57"/>
    <n v="5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3"/>
    <x v="2"/>
    <x v="11"/>
    <d v="2023-04-19T15:12:02"/>
    <n v="57"/>
    <n v="21"/>
    <n v="3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2"/>
    <x v="4"/>
    <d v="2023-04-19T15:12:23"/>
    <n v="5.2"/>
    <m/>
    <m/>
    <n v="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2"/>
    <x v="5"/>
    <d v="2023-04-19T15:12:23"/>
    <n v="27"/>
    <n v="10"/>
    <n v="17"/>
    <n v="1"/>
    <m/>
    <m/>
    <n v="2"/>
    <n v="3"/>
    <n v="10"/>
    <n v="7"/>
    <n v="3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2"/>
    <x v="15"/>
    <d v="2023-04-19T15:19:26"/>
    <n v="22"/>
    <m/>
    <m/>
    <m/>
    <m/>
    <m/>
    <n v="1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2"/>
    <x v="16"/>
    <d v="2023-04-19T15:19:26"/>
    <n v="8"/>
    <m/>
    <m/>
    <m/>
    <m/>
    <m/>
    <m/>
    <m/>
    <n v="3"/>
    <m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2"/>
    <x v="17"/>
    <d v="2023-04-19T15:19:26"/>
    <n v="5.0999999999999996"/>
    <m/>
    <n v="2.4"/>
    <n v="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2"/>
    <x v="5"/>
    <d v="2023-04-19T15:19:26"/>
    <n v="27"/>
    <n v="12"/>
    <n v="15"/>
    <m/>
    <n v="1"/>
    <n v="1"/>
    <n v="7"/>
    <n v="1"/>
    <n v="8"/>
    <n v="3"/>
    <n v="3"/>
    <m/>
    <n v="2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2"/>
    <x v="2"/>
    <x v="11"/>
    <d v="2023-04-19T10:36:34"/>
    <n v="51"/>
    <n v="26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2"/>
    <x v="2"/>
    <x v="12"/>
    <d v="2023-04-19T10:36:34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2"/>
    <x v="13"/>
    <d v="2023-04-19T10:37:03"/>
    <n v="10"/>
    <m/>
    <m/>
    <m/>
    <n v="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2"/>
    <x v="15"/>
    <d v="2023-04-19T10:37:03"/>
    <n v="20"/>
    <m/>
    <m/>
    <m/>
    <m/>
    <n v="4"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2"/>
    <x v="16"/>
    <d v="2023-04-19T10:37:03"/>
    <n v="13"/>
    <m/>
    <m/>
    <m/>
    <m/>
    <m/>
    <m/>
    <m/>
    <n v="6"/>
    <m/>
    <n v="4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3"/>
    <x v="17"/>
    <d v="2023-04-19T10:37:03"/>
    <n v="12"/>
    <m/>
    <m/>
    <n v="1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3"/>
    <x v="3"/>
    <d v="2023-04-19T10:37:0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3"/>
    <x v="18"/>
    <d v="2023-04-19T10:37:0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3"/>
    <x v="5"/>
    <d v="2023-04-19T10:37:03"/>
    <n v="30"/>
    <n v="14"/>
    <n v="16"/>
    <m/>
    <m/>
    <n v="4"/>
    <n v="2"/>
    <n v="5"/>
    <n v="5"/>
    <n v="3"/>
    <n v="6"/>
    <m/>
    <n v="2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9"/>
    <x v="6"/>
    <d v="2023-04-19T10:37:03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9"/>
    <x v="9"/>
    <d v="2023-04-19T10:37:03"/>
    <n v="52"/>
    <n v="5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9"/>
    <x v="10"/>
    <d v="2023-04-19T10:37:03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9"/>
    <x v="33"/>
    <d v="2023-04-19T10:37:0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9"/>
    <x v="11"/>
    <d v="2023-04-19T10:37:03"/>
    <n v="52"/>
    <n v="22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9"/>
    <x v="12"/>
    <d v="2023-04-19T10:37:03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6"/>
    <x v="9"/>
    <x v="34"/>
    <d v="2023-04-19T10:37:03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7"/>
    <x v="9"/>
    <x v="9"/>
    <d v="2023-04-19T10:37:36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7"/>
    <x v="9"/>
    <x v="11"/>
    <d v="2023-04-19T10:37:36"/>
    <n v="12"/>
    <n v="6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9"/>
    <x v="13"/>
    <d v="2023-04-19T10:37:55"/>
    <n v="15"/>
    <m/>
    <m/>
    <m/>
    <n v="8"/>
    <n v="4"/>
    <m/>
    <n v="2"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9"/>
    <x v="15"/>
    <d v="2023-04-19T10:37:55"/>
    <n v="46"/>
    <m/>
    <m/>
    <m/>
    <m/>
    <n v="2"/>
    <n v="24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9"/>
    <x v="16"/>
    <d v="2023-04-19T10:37:55"/>
    <n v="10"/>
    <m/>
    <m/>
    <m/>
    <m/>
    <m/>
    <m/>
    <m/>
    <n v="5"/>
    <m/>
    <n v="2"/>
    <n v="2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9"/>
    <x v="17"/>
    <d v="2023-04-19T10:37:55"/>
    <n v="7.2"/>
    <n v="1.6"/>
    <n v="2.4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9"/>
    <x v="1"/>
    <d v="2023-04-19T10:37:5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9"/>
    <x v="18"/>
    <d v="2023-04-19T10:37:5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9"/>
    <x v="5"/>
    <d v="2023-04-19T10:37:55"/>
    <n v="43"/>
    <n v="21"/>
    <n v="22"/>
    <n v="2"/>
    <n v="1"/>
    <n v="1"/>
    <n v="4"/>
    <n v="3"/>
    <n v="12"/>
    <n v="11"/>
    <n v="5"/>
    <m/>
    <n v="1"/>
    <n v="2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9"/>
    <x v="6"/>
    <d v="2023-04-19T10:37:55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4"/>
    <x v="9"/>
    <x v="9"/>
    <d v="2023-04-19T10:42:09"/>
    <n v="152"/>
    <n v="15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4"/>
    <x v="9"/>
    <x v="10"/>
    <d v="2023-04-19T10:42:09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4"/>
    <x v="9"/>
    <x v="11"/>
    <d v="2023-04-19T10:42:09"/>
    <n v="152"/>
    <n v="64"/>
    <n v="8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4"/>
    <x v="9"/>
    <x v="12"/>
    <d v="2023-04-19T10:42:09"/>
    <n v="32"/>
    <n v="12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6"/>
    <x v="9"/>
    <x v="13"/>
    <d v="2023-04-19T10:42:28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6"/>
    <x v="9"/>
    <x v="14"/>
    <d v="2023-04-19T10:42:28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6"/>
    <x v="9"/>
    <x v="15"/>
    <d v="2023-04-19T10:42:28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6"/>
    <x v="9"/>
    <x v="16"/>
    <d v="2023-04-19T10:42:28"/>
    <n v="3"/>
    <m/>
    <m/>
    <m/>
    <m/>
    <m/>
    <m/>
    <m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9"/>
    <x v="12"/>
    <d v="2023-04-19T15:00:59"/>
    <n v="6"/>
    <n v="1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9"/>
    <x v="13"/>
    <d v="2023-04-19T15:01:21"/>
    <n v="70"/>
    <m/>
    <m/>
    <m/>
    <n v="44"/>
    <n v="2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9"/>
    <x v="14"/>
    <d v="2023-04-19T15:01:21"/>
    <n v="14"/>
    <m/>
    <m/>
    <m/>
    <n v="8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9"/>
    <x v="15"/>
    <d v="2023-04-19T15:01:21"/>
    <n v="201"/>
    <m/>
    <m/>
    <m/>
    <m/>
    <n v="14"/>
    <n v="88"/>
    <n v="9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9"/>
    <x v="16"/>
    <d v="2023-04-19T15:01:21"/>
    <n v="50"/>
    <m/>
    <m/>
    <m/>
    <m/>
    <m/>
    <m/>
    <m/>
    <n v="25"/>
    <m/>
    <n v="20"/>
    <m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9"/>
    <x v="17"/>
    <d v="2023-04-19T15:01:21"/>
    <n v="68.400000000000006"/>
    <n v="11.7"/>
    <n v="15.3"/>
    <n v="41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9"/>
    <x v="1"/>
    <d v="2023-04-19T15:01:21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9"/>
    <x v="3"/>
    <d v="2023-04-19T15:01:2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9"/>
    <x v="18"/>
    <d v="2023-04-19T15:01:21"/>
    <n v="4"/>
    <m/>
    <m/>
    <m/>
    <n v="2"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9"/>
    <x v="29"/>
    <d v="2023-04-19T15:01:21"/>
    <n v="3.6"/>
    <m/>
    <m/>
    <m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9"/>
    <x v="5"/>
    <d v="2023-04-19T15:01:21"/>
    <n v="206"/>
    <n v="82"/>
    <n v="124"/>
    <n v="5"/>
    <n v="6"/>
    <n v="12"/>
    <n v="26"/>
    <n v="23"/>
    <n v="44"/>
    <n v="50"/>
    <n v="25"/>
    <m/>
    <n v="10"/>
    <m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3"/>
    <x v="6"/>
    <d v="2023-04-19T15:01:21"/>
    <n v="2"/>
    <n v="1"/>
    <n v="1"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3"/>
    <x v="8"/>
    <d v="2023-04-19T15:01:21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3"/>
    <x v="9"/>
    <d v="2023-04-19T15:01:21"/>
    <n v="318"/>
    <n v="31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3"/>
    <x v="10"/>
    <d v="2023-04-19T15:01:21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3"/>
    <x v="33"/>
    <d v="2023-04-19T15:01:2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3"/>
    <x v="44"/>
    <d v="2023-04-19T15:01:2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3"/>
    <x v="5"/>
    <d v="2023-04-19T10:42:57"/>
    <n v="64"/>
    <n v="27"/>
    <n v="37"/>
    <m/>
    <n v="1"/>
    <n v="2"/>
    <n v="5"/>
    <n v="5"/>
    <n v="16"/>
    <n v="22"/>
    <n v="7"/>
    <m/>
    <n v="2"/>
    <n v="1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3"/>
    <x v="6"/>
    <d v="2023-04-19T10:42:57"/>
    <n v="2"/>
    <n v="2"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3"/>
    <x v="9"/>
    <d v="2023-04-19T10:42:57"/>
    <n v="129"/>
    <n v="1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3"/>
    <x v="10"/>
    <d v="2023-04-19T10:42:57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3"/>
    <x v="11"/>
    <d v="2023-04-19T10:42:57"/>
    <n v="129"/>
    <n v="72"/>
    <n v="5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3"/>
    <x v="12"/>
    <d v="2023-04-19T10:42:57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4"/>
    <x v="3"/>
    <x v="13"/>
    <d v="2023-04-19T10:43:18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4"/>
    <x v="3"/>
    <x v="15"/>
    <d v="2023-04-19T10:43:18"/>
    <n v="18"/>
    <m/>
    <m/>
    <m/>
    <m/>
    <m/>
    <n v="10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4"/>
    <x v="3"/>
    <x v="16"/>
    <d v="2023-04-19T10:43:18"/>
    <n v="6"/>
    <m/>
    <m/>
    <m/>
    <m/>
    <m/>
    <m/>
    <m/>
    <n v="2"/>
    <m/>
    <n v="2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3"/>
    <x v="9"/>
    <d v="2023-04-19T10:29:49"/>
    <n v="106"/>
    <n v="10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3"/>
    <x v="10"/>
    <d v="2023-04-19T10:29:49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3"/>
    <x v="11"/>
    <d v="2023-04-19T10:29:49"/>
    <n v="106"/>
    <n v="54"/>
    <n v="5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3"/>
    <x v="12"/>
    <d v="2023-04-19T10:29:49"/>
    <n v="6"/>
    <n v="2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3"/>
    <x v="13"/>
    <d v="2023-04-19T10:30:0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3"/>
    <x v="15"/>
    <d v="2023-04-19T10:30:05"/>
    <n v="16"/>
    <m/>
    <m/>
    <m/>
    <m/>
    <m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3"/>
    <x v="16"/>
    <d v="2023-04-19T10:30:05"/>
    <n v="6"/>
    <m/>
    <m/>
    <m/>
    <m/>
    <m/>
    <m/>
    <m/>
    <m/>
    <m/>
    <n v="2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3"/>
    <x v="17"/>
    <d v="2023-04-19T10:30:05"/>
    <n v="5.6"/>
    <m/>
    <n v="5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3"/>
    <x v="18"/>
    <d v="2023-04-19T10:30:05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3"/>
    <x v="28"/>
    <d v="2023-04-19T10:30:05"/>
    <n v="6.8"/>
    <m/>
    <m/>
    <n v="6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3"/>
    <x v="5"/>
    <d v="2023-04-19T10:30:05"/>
    <n v="16"/>
    <n v="5"/>
    <n v="11"/>
    <m/>
    <n v="2"/>
    <m/>
    <n v="1"/>
    <m/>
    <n v="5"/>
    <n v="3"/>
    <m/>
    <m/>
    <n v="1"/>
    <m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3"/>
    <x v="6"/>
    <d v="2023-04-19T10:30:05"/>
    <n v="2"/>
    <n v="1"/>
    <n v="1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3"/>
    <x v="9"/>
    <d v="2023-04-19T10:30:05"/>
    <n v="56"/>
    <n v="5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3"/>
    <x v="10"/>
    <d v="2023-04-19T10:30:05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1"/>
    <x v="11"/>
    <d v="2023-04-19T10:30:05"/>
    <n v="56"/>
    <n v="25"/>
    <n v="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0"/>
    <x v="1"/>
    <x v="12"/>
    <d v="2023-04-19T10:30:05"/>
    <n v="8"/>
    <n v="3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1"/>
    <x v="1"/>
    <x v="13"/>
    <d v="2023-04-19T10:30:21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1"/>
    <x v="1"/>
    <x v="15"/>
    <d v="2023-04-19T10:30:21"/>
    <n v="18"/>
    <m/>
    <m/>
    <m/>
    <m/>
    <n v="2"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1"/>
    <x v="1"/>
    <x v="16"/>
    <d v="2023-04-19T10:30:21"/>
    <n v="4"/>
    <m/>
    <m/>
    <m/>
    <m/>
    <m/>
    <m/>
    <m/>
    <n v="2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1"/>
    <x v="1"/>
    <x v="5"/>
    <d v="2023-04-19T10:30:21"/>
    <n v="14"/>
    <n v="5"/>
    <n v="9"/>
    <m/>
    <m/>
    <m/>
    <n v="1"/>
    <n v="2"/>
    <n v="4"/>
    <n v="4"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1"/>
    <x v="1"/>
    <x v="9"/>
    <d v="2023-04-19T10:30:21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1"/>
    <x v="1"/>
    <x v="10"/>
    <d v="2023-04-19T10:30:2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1"/>
    <x v="1"/>
    <x v="11"/>
    <d v="2023-04-19T10:30:21"/>
    <n v="38"/>
    <n v="17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1"/>
    <x v="1"/>
    <x v="12"/>
    <d v="2023-04-19T10:30:21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2"/>
    <x v="1"/>
    <x v="15"/>
    <d v="2023-04-19T10:30:39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3"/>
    <x v="1"/>
    <x v="13"/>
    <d v="2023-04-19T10:48:27"/>
    <n v="22"/>
    <m/>
    <m/>
    <m/>
    <n v="2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3"/>
    <x v="1"/>
    <x v="15"/>
    <d v="2023-04-19T10:48:27"/>
    <n v="14"/>
    <m/>
    <m/>
    <m/>
    <m/>
    <m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3"/>
    <x v="1"/>
    <x v="16"/>
    <d v="2023-04-19T10:48:27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3"/>
    <x v="1"/>
    <x v="17"/>
    <d v="2023-04-19T10:48:27"/>
    <n v="12.8"/>
    <m/>
    <m/>
    <n v="1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3"/>
    <x v="1"/>
    <x v="29"/>
    <d v="2023-04-19T10:48:27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3"/>
    <x v="1"/>
    <x v="5"/>
    <d v="2023-04-19T10:48:27"/>
    <n v="24"/>
    <n v="12"/>
    <n v="12"/>
    <m/>
    <m/>
    <n v="4"/>
    <n v="10"/>
    <n v="1"/>
    <n v="4"/>
    <n v="3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3"/>
    <x v="6"/>
    <x v="8"/>
    <d v="2023-04-19T10:48:27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3"/>
    <x v="6"/>
    <x v="9"/>
    <d v="2023-04-19T10:48:27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3"/>
    <x v="6"/>
    <x v="10"/>
    <d v="2023-04-19T10:48:2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6"/>
    <x v="28"/>
    <d v="2023-04-19T10:10:58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6"/>
    <x v="29"/>
    <d v="2023-04-19T10:10:58"/>
    <n v="7.6"/>
    <m/>
    <m/>
    <n v="4"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6"/>
    <x v="4"/>
    <d v="2023-04-19T10:10:58"/>
    <n v="6.4"/>
    <m/>
    <m/>
    <n v="3.2"/>
    <m/>
    <m/>
    <m/>
    <n v="3.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6"/>
    <x v="5"/>
    <d v="2023-04-19T10:10:58"/>
    <n v="127"/>
    <n v="56"/>
    <n v="71"/>
    <m/>
    <n v="3"/>
    <n v="8"/>
    <n v="12"/>
    <n v="16"/>
    <n v="27"/>
    <n v="29"/>
    <n v="22"/>
    <m/>
    <n v="8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6"/>
    <x v="6"/>
    <d v="2023-04-19T10:10:58"/>
    <n v="7"/>
    <n v="3"/>
    <n v="4"/>
    <m/>
    <m/>
    <n v="1"/>
    <n v="2"/>
    <m/>
    <n v="2"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6"/>
    <x v="8"/>
    <d v="2023-04-19T10:10:58"/>
    <n v="4"/>
    <n v="2"/>
    <n v="2"/>
    <m/>
    <m/>
    <n v="2"/>
    <n v="1"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6"/>
    <x v="9"/>
    <d v="2023-04-19T10:10:58"/>
    <n v="243"/>
    <n v="24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6"/>
    <x v="10"/>
    <d v="2023-04-19T10:10:58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6"/>
    <x v="11"/>
    <d v="2023-04-19T10:10:58"/>
    <n v="243"/>
    <n v="114"/>
    <n v="1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6"/>
    <x v="12"/>
    <d v="2023-04-19T10:10:58"/>
    <n v="31"/>
    <n v="11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5"/>
    <x v="6"/>
    <x v="13"/>
    <d v="2023-04-19T10:11:18"/>
    <n v="13"/>
    <m/>
    <m/>
    <m/>
    <n v="6"/>
    <n v="7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5"/>
    <x v="6"/>
    <x v="14"/>
    <d v="2023-04-19T10:11:18"/>
    <n v="17"/>
    <m/>
    <m/>
    <m/>
    <n v="10"/>
    <n v="7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5"/>
    <x v="6"/>
    <x v="15"/>
    <d v="2023-04-19T10:11:18"/>
    <n v="50"/>
    <m/>
    <m/>
    <m/>
    <m/>
    <n v="4"/>
    <n v="28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5"/>
    <x v="6"/>
    <x v="16"/>
    <d v="2023-04-19T10:11:18"/>
    <n v="23"/>
    <m/>
    <m/>
    <m/>
    <m/>
    <m/>
    <m/>
    <m/>
    <n v="12"/>
    <m/>
    <n v="10"/>
    <n v="0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5"/>
    <x v="5"/>
    <x v="17"/>
    <d v="2023-04-19T10:11:18"/>
    <n v="10.4"/>
    <n v="0.8"/>
    <n v="0.8"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5"/>
    <x v="5"/>
    <x v="5"/>
    <d v="2023-04-19T10:11:18"/>
    <n v="64"/>
    <n v="17"/>
    <n v="47"/>
    <n v="1"/>
    <n v="1"/>
    <n v="4"/>
    <n v="8"/>
    <n v="9"/>
    <n v="14"/>
    <n v="9"/>
    <n v="12"/>
    <m/>
    <n v="5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5"/>
    <x v="5"/>
    <x v="9"/>
    <d v="2023-04-19T10:11:18"/>
    <n v="149"/>
    <n v="1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5"/>
    <x v="5"/>
    <x v="10"/>
    <d v="2023-04-19T10:11:18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5"/>
    <x v="5"/>
    <x v="11"/>
    <d v="2023-04-19T10:11:18"/>
    <n v="149"/>
    <n v="62"/>
    <n v="8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5"/>
    <x v="5"/>
    <x v="12"/>
    <d v="2023-04-19T10:11:18"/>
    <n v="7"/>
    <n v="3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5"/>
    <x v="13"/>
    <d v="2023-04-19T10:11:35"/>
    <n v="303"/>
    <m/>
    <m/>
    <m/>
    <n v="162"/>
    <n v="122"/>
    <m/>
    <m/>
    <n v="2"/>
    <m/>
    <m/>
    <n v="14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5"/>
    <x v="15"/>
    <d v="2023-04-19T10:11:35"/>
    <n v="488"/>
    <m/>
    <m/>
    <m/>
    <m/>
    <n v="46"/>
    <n v="262"/>
    <n v="18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5"/>
    <x v="16"/>
    <d v="2023-04-19T10:11:35"/>
    <n v="287"/>
    <m/>
    <m/>
    <m/>
    <m/>
    <m/>
    <m/>
    <m/>
    <n v="121"/>
    <m/>
    <n v="94"/>
    <n v="27"/>
    <n v="4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5"/>
    <x v="17"/>
    <d v="2023-04-19T10:11:35"/>
    <n v="335.2"/>
    <n v="34.4"/>
    <n v="56"/>
    <n v="24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5"/>
    <x v="1"/>
    <d v="2023-04-19T10:11:3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5"/>
    <x v="3"/>
    <d v="2023-04-19T10:11:35"/>
    <n v="12"/>
    <m/>
    <m/>
    <m/>
    <m/>
    <n v="2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5"/>
    <x v="18"/>
    <d v="2023-04-19T10:11:35"/>
    <n v="14"/>
    <m/>
    <m/>
    <m/>
    <n v="2"/>
    <n v="2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5"/>
    <x v="19"/>
    <d v="2023-04-19T10:11:35"/>
    <n v="9"/>
    <m/>
    <m/>
    <m/>
    <m/>
    <m/>
    <m/>
    <m/>
    <m/>
    <n v="9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5"/>
    <x v="20"/>
    <d v="2023-04-19T10:11:35"/>
    <n v="19.2"/>
    <n v="7.2"/>
    <m/>
    <n v="1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5"/>
    <x v="41"/>
    <d v="2023-04-19T10:11:35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5"/>
    <x v="29"/>
    <d v="2023-04-19T10:11:35"/>
    <n v="57.6"/>
    <m/>
    <m/>
    <n v="32.799999999999997"/>
    <n v="20.399999999999999"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6"/>
    <x v="4"/>
    <d v="2023-04-19T10:11:35"/>
    <n v="22.4"/>
    <m/>
    <n v="11.6"/>
    <n v="7.2"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6"/>
    <x v="5"/>
    <d v="2023-04-19T10:11:35"/>
    <n v="874"/>
    <n v="380"/>
    <n v="494"/>
    <n v="18"/>
    <n v="22"/>
    <n v="95"/>
    <n v="81"/>
    <n v="184"/>
    <n v="131"/>
    <n v="91"/>
    <n v="123"/>
    <m/>
    <n v="47"/>
    <n v="34"/>
    <n v="4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6"/>
    <x v="6"/>
    <d v="2023-04-19T10:11:35"/>
    <n v="10"/>
    <n v="4"/>
    <n v="6"/>
    <m/>
    <m/>
    <m/>
    <n v="1"/>
    <n v="1"/>
    <n v="2"/>
    <n v="3"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8"/>
    <x v="6"/>
    <x v="11"/>
    <d v="2023-04-19T09:59:28"/>
    <n v="21"/>
    <n v="9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9"/>
    <x v="6"/>
    <x v="13"/>
    <d v="2023-04-19T09:59:44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9"/>
    <x v="6"/>
    <x v="15"/>
    <d v="2023-04-19T09:59:44"/>
    <n v="12"/>
    <m/>
    <m/>
    <m/>
    <m/>
    <n v="4"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9"/>
    <x v="6"/>
    <x v="17"/>
    <d v="2023-04-19T09:59:44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9"/>
    <x v="6"/>
    <x v="5"/>
    <d v="2023-04-19T09:59:44"/>
    <n v="10"/>
    <n v="7"/>
    <n v="3"/>
    <m/>
    <m/>
    <n v="1"/>
    <n v="2"/>
    <n v="3"/>
    <n v="1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9"/>
    <x v="6"/>
    <x v="9"/>
    <d v="2023-04-19T09:59:44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9"/>
    <x v="6"/>
    <x v="10"/>
    <d v="2023-04-19T09:59:4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9"/>
    <x v="6"/>
    <x v="11"/>
    <d v="2023-04-19T09:59:44"/>
    <n v="13"/>
    <n v="3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9"/>
    <x v="6"/>
    <x v="12"/>
    <d v="2023-04-19T09:59:44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1"/>
    <x v="6"/>
    <x v="15"/>
    <d v="2023-04-19T10:00:27"/>
    <n v="16"/>
    <m/>
    <m/>
    <m/>
    <m/>
    <n v="2"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1"/>
    <x v="6"/>
    <x v="16"/>
    <d v="2023-04-19T10:00:27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1"/>
    <x v="6"/>
    <x v="5"/>
    <d v="2023-04-19T10:00:27"/>
    <n v="9"/>
    <n v="4"/>
    <n v="5"/>
    <m/>
    <m/>
    <m/>
    <m/>
    <n v="1"/>
    <n v="4"/>
    <n v="3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1"/>
    <x v="6"/>
    <x v="9"/>
    <d v="2023-04-19T10:00:27"/>
    <n v="35"/>
    <n v="3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1"/>
    <x v="6"/>
    <x v="11"/>
    <d v="2023-04-19T10:00:27"/>
    <n v="35"/>
    <n v="16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13"/>
    <d v="2023-04-19T10:00:51"/>
    <n v="12"/>
    <m/>
    <m/>
    <m/>
    <n v="1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15"/>
    <d v="2023-04-19T10:00:51"/>
    <n v="48"/>
    <m/>
    <m/>
    <m/>
    <m/>
    <n v="14"/>
    <n v="18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16"/>
    <d v="2023-04-19T10:00:51"/>
    <n v="9"/>
    <m/>
    <m/>
    <m/>
    <m/>
    <m/>
    <m/>
    <m/>
    <n v="3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17"/>
    <d v="2023-04-19T10:00:51"/>
    <n v="13.6"/>
    <n v="0"/>
    <n v="2.4"/>
    <n v="11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3"/>
    <d v="2023-04-19T10:00:5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18"/>
    <d v="2023-04-19T10:00:5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5"/>
    <d v="2023-04-19T10:00:51"/>
    <n v="41"/>
    <n v="20"/>
    <n v="21"/>
    <n v="0"/>
    <n v="1"/>
    <n v="4"/>
    <n v="5"/>
    <n v="8"/>
    <n v="9"/>
    <n v="8"/>
    <n v="3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6"/>
    <d v="2023-04-19T10:00:51"/>
    <n v="1"/>
    <n v="0"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9"/>
    <d v="2023-04-19T10:00:51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10"/>
    <d v="2023-04-19T10:00:5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33"/>
    <d v="2023-04-19T10:00:5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11"/>
    <d v="2023-04-19T10:00:51"/>
    <n v="51"/>
    <n v="23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12"/>
    <d v="2023-04-19T10:00:51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2"/>
    <x v="10"/>
    <x v="34"/>
    <d v="2023-04-19T10:00:51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7"/>
    <x v="10"/>
    <x v="13"/>
    <d v="2023-04-19T10:01:15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7"/>
    <x v="10"/>
    <x v="15"/>
    <d v="2023-04-19T10:01:15"/>
    <n v="16"/>
    <m/>
    <m/>
    <m/>
    <m/>
    <n v="2"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7"/>
    <x v="10"/>
    <x v="16"/>
    <d v="2023-04-19T10:01:15"/>
    <n v="18"/>
    <m/>
    <m/>
    <m/>
    <m/>
    <m/>
    <m/>
    <m/>
    <n v="10"/>
    <m/>
    <n v="6"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7"/>
    <x v="7"/>
    <x v="17"/>
    <d v="2023-04-19T10:01:15"/>
    <n v="3.6"/>
    <m/>
    <n v="3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7"/>
    <x v="7"/>
    <x v="29"/>
    <d v="2023-04-19T10:01:15"/>
    <n v="6.4"/>
    <m/>
    <m/>
    <m/>
    <m/>
    <n v="6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7"/>
    <x v="11"/>
    <x v="5"/>
    <d v="2023-04-19T10:01:15"/>
    <n v="28"/>
    <n v="6"/>
    <n v="22"/>
    <m/>
    <n v="2"/>
    <m/>
    <n v="3"/>
    <n v="1"/>
    <n v="5"/>
    <n v="2"/>
    <n v="10"/>
    <m/>
    <n v="3"/>
    <n v="2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2"/>
    <x v="32"/>
    <d v="2023-04-19T10:07:19"/>
    <n v="40"/>
    <n v="22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12"/>
    <x v="13"/>
    <d v="2023-04-19T10:07:34"/>
    <n v="318"/>
    <m/>
    <m/>
    <m/>
    <n v="190"/>
    <n v="12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12"/>
    <x v="15"/>
    <d v="2023-04-19T10:07:34"/>
    <n v="532"/>
    <m/>
    <m/>
    <m/>
    <m/>
    <n v="38"/>
    <n v="258"/>
    <n v="23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12"/>
    <x v="16"/>
    <d v="2023-04-19T10:07:34"/>
    <n v="176"/>
    <m/>
    <m/>
    <m/>
    <m/>
    <m/>
    <m/>
    <m/>
    <n v="71"/>
    <m/>
    <n v="64"/>
    <n v="35"/>
    <n v="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17"/>
    <d v="2023-04-19T10:07:34"/>
    <n v="220.8"/>
    <n v="18.399999999999999"/>
    <n v="52.8"/>
    <n v="14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3"/>
    <d v="2023-04-19T10:07:34"/>
    <n v="4"/>
    <m/>
    <m/>
    <m/>
    <m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18"/>
    <d v="2023-04-19T10:07:34"/>
    <n v="8"/>
    <m/>
    <m/>
    <n v="4"/>
    <m/>
    <n v="2"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19"/>
    <d v="2023-04-19T10:07:34"/>
    <n v="9"/>
    <m/>
    <m/>
    <m/>
    <m/>
    <m/>
    <m/>
    <m/>
    <m/>
    <n v="6"/>
    <n v="3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28"/>
    <d v="2023-04-19T10:07:34"/>
    <n v="4.8"/>
    <n v="0"/>
    <n v="0"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29"/>
    <d v="2023-04-19T10:07:34"/>
    <n v="14.4"/>
    <n v="2.4"/>
    <n v="4.8"/>
    <n v="7.2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5"/>
    <d v="2023-04-19T10:07:34"/>
    <n v="658"/>
    <n v="286"/>
    <n v="372"/>
    <n v="12"/>
    <n v="20"/>
    <n v="55"/>
    <n v="95"/>
    <n v="83"/>
    <n v="129"/>
    <n v="120"/>
    <n v="71"/>
    <m/>
    <n v="32"/>
    <n v="35"/>
    <n v="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6"/>
    <d v="2023-04-19T10:07:34"/>
    <n v="7"/>
    <n v="2"/>
    <n v="5"/>
    <n v="0"/>
    <n v="0"/>
    <n v="2"/>
    <n v="0"/>
    <n v="1"/>
    <n v="1"/>
    <n v="0"/>
    <m/>
    <n v="2"/>
    <n v="1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8"/>
    <d v="2023-04-19T10:07:34"/>
    <n v="5"/>
    <n v="1"/>
    <n v="4"/>
    <n v="1"/>
    <n v="2"/>
    <n v="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21"/>
    <d v="2023-04-19T10:07:34"/>
    <n v="16"/>
    <n v="0"/>
    <n v="4"/>
    <n v="2"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23"/>
    <d v="2023-04-19T10:07:34"/>
    <n v="10"/>
    <m/>
    <m/>
    <m/>
    <m/>
    <n v="0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24"/>
    <d v="2023-04-19T10:07:34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26"/>
    <d v="2023-04-19T10:07:34"/>
    <n v="4.8"/>
    <n v="0"/>
    <n v="3.2"/>
    <n v="1.6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30"/>
    <d v="2023-04-19T10:07:34"/>
    <n v="14"/>
    <n v="3"/>
    <n v="11"/>
    <n v="0"/>
    <n v="2"/>
    <n v="1"/>
    <n v="3"/>
    <n v="2"/>
    <n v="2"/>
    <n v="3"/>
    <m/>
    <m/>
    <n v="1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31"/>
    <d v="2023-04-19T10:07:34"/>
    <n v="2"/>
    <n v="2"/>
    <n v="0"/>
    <n v="0"/>
    <n v="1"/>
    <n v="1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9"/>
    <d v="2023-04-19T10:07:34"/>
    <n v="713"/>
    <n v="7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4"/>
    <x v="10"/>
    <d v="2023-04-19T10:07:34"/>
    <n v="18"/>
    <n v="1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8"/>
    <x v="11"/>
    <d v="2023-04-19T10:07:34"/>
    <n v="713"/>
    <n v="289"/>
    <n v="4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"/>
    <x v="8"/>
    <x v="12"/>
    <d v="2023-04-19T10:07:34"/>
    <n v="18"/>
    <n v="6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8"/>
    <x v="13"/>
    <d v="2023-04-19T10:07:49"/>
    <n v="259"/>
    <m/>
    <m/>
    <m/>
    <n v="164"/>
    <n v="82"/>
    <m/>
    <m/>
    <n v="3"/>
    <m/>
    <n v="10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8"/>
    <x v="20"/>
    <d v="2023-04-19T09:45:07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8"/>
    <x v="5"/>
    <d v="2023-04-19T09:45:07"/>
    <n v="19"/>
    <n v="8"/>
    <n v="11"/>
    <n v="1"/>
    <m/>
    <m/>
    <n v="4"/>
    <n v="3"/>
    <n v="6"/>
    <n v="2"/>
    <n v="2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8"/>
    <x v="6"/>
    <d v="2023-04-19T09:45:07"/>
    <n v="0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8"/>
    <x v="7"/>
    <d v="2023-04-19T09:45:07"/>
    <n v="1"/>
    <n v="1"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8"/>
    <x v="9"/>
    <d v="2023-04-19T09:45:07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8"/>
    <x v="10"/>
    <d v="2023-04-19T09:45:0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8"/>
    <x v="11"/>
    <d v="2023-04-19T09:45:07"/>
    <n v="32"/>
    <n v="13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8"/>
    <x v="12"/>
    <d v="2023-04-19T09:45:0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2"/>
    <x v="8"/>
    <x v="13"/>
    <d v="2023-04-19T09:45:2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2"/>
    <x v="8"/>
    <x v="15"/>
    <d v="2023-04-19T09:45:27"/>
    <n v="18"/>
    <m/>
    <m/>
    <m/>
    <m/>
    <n v="8"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8"/>
    <x v="8"/>
    <x v="11"/>
    <d v="2023-04-19T09:48:20"/>
    <n v="73"/>
    <n v="39"/>
    <n v="3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8"/>
    <x v="8"/>
    <x v="12"/>
    <d v="2023-04-19T09:48:20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8"/>
    <x v="13"/>
    <d v="2023-04-19T09:48:34"/>
    <n v="20"/>
    <m/>
    <m/>
    <m/>
    <n v="1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8"/>
    <x v="15"/>
    <d v="2023-04-19T09:48:34"/>
    <n v="58"/>
    <m/>
    <m/>
    <m/>
    <m/>
    <n v="4"/>
    <n v="38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5"/>
    <x v="16"/>
    <d v="2023-04-19T09:48:34"/>
    <n v="14"/>
    <m/>
    <m/>
    <m/>
    <m/>
    <m/>
    <m/>
    <m/>
    <n v="8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5"/>
    <x v="17"/>
    <d v="2023-04-19T09:48:34"/>
    <n v="24.8"/>
    <m/>
    <n v="0.8"/>
    <n v="2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5"/>
    <x v="20"/>
    <d v="2023-04-19T09:48:34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5"/>
    <x v="29"/>
    <d v="2023-04-19T09:48:34"/>
    <n v="4.4000000000000004"/>
    <n v="4.400000000000000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5"/>
    <x v="5"/>
    <d v="2023-04-19T09:48:34"/>
    <n v="62"/>
    <n v="25"/>
    <n v="37"/>
    <n v="0"/>
    <n v="1"/>
    <n v="11"/>
    <n v="7"/>
    <n v="5"/>
    <n v="19"/>
    <n v="8"/>
    <n v="8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6"/>
    <x v="7"/>
    <d v="2023-04-19T09:48:34"/>
    <n v="1"/>
    <m/>
    <n v="1"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6"/>
    <x v="8"/>
    <d v="2023-04-19T09:48:34"/>
    <n v="1"/>
    <n v="1"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6"/>
    <x v="9"/>
    <d v="2023-04-19T09:48:34"/>
    <n v="69"/>
    <n v="6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6"/>
    <x v="10"/>
    <d v="2023-04-19T09:48:34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6"/>
    <x v="11"/>
    <d v="2023-04-19T09:48:34"/>
    <n v="69"/>
    <n v="33"/>
    <n v="3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9"/>
    <x v="6"/>
    <x v="12"/>
    <d v="2023-04-19T09:48:34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2"/>
    <x v="6"/>
    <x v="13"/>
    <d v="2023-04-19T09:50:09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2"/>
    <x v="6"/>
    <x v="15"/>
    <d v="2023-04-19T09:50:09"/>
    <n v="7"/>
    <m/>
    <m/>
    <m/>
    <m/>
    <m/>
    <n v="4"/>
    <n v="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2"/>
    <x v="6"/>
    <x v="16"/>
    <d v="2023-04-19T09:50:09"/>
    <n v="4"/>
    <m/>
    <m/>
    <m/>
    <m/>
    <m/>
    <m/>
    <m/>
    <n v="2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2"/>
    <x v="6"/>
    <x v="5"/>
    <d v="2023-04-19T09:50:09"/>
    <n v="10"/>
    <n v="5"/>
    <n v="5"/>
    <m/>
    <m/>
    <m/>
    <n v="2"/>
    <n v="1"/>
    <n v="2"/>
    <n v="2"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2"/>
    <x v="6"/>
    <x v="9"/>
    <d v="2023-04-19T09:50:09"/>
    <n v="70"/>
    <n v="7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2"/>
    <x v="0"/>
    <x v="10"/>
    <d v="2023-04-19T09:50:09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2"/>
    <x v="0"/>
    <x v="11"/>
    <d v="2023-04-19T09:50:09"/>
    <n v="70"/>
    <n v="33"/>
    <n v="3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2"/>
    <x v="0"/>
    <x v="12"/>
    <d v="2023-04-19T09:50:09"/>
    <n v="10"/>
    <n v="4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3"/>
    <x v="0"/>
    <x v="13"/>
    <d v="2023-04-19T09:51:36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3"/>
    <x v="0"/>
    <x v="15"/>
    <d v="2023-04-19T09:51:36"/>
    <n v="12"/>
    <m/>
    <m/>
    <m/>
    <m/>
    <n v="2"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3"/>
    <x v="0"/>
    <x v="16"/>
    <d v="2023-04-19T09:51:36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3"/>
    <x v="0"/>
    <x v="17"/>
    <d v="2023-04-19T09:51:36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3"/>
    <x v="6"/>
    <x v="5"/>
    <d v="2023-04-19T09:51:36"/>
    <n v="10"/>
    <n v="5"/>
    <n v="5"/>
    <m/>
    <m/>
    <n v="1"/>
    <n v="2"/>
    <n v="1"/>
    <n v="3"/>
    <n v="2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3"/>
    <x v="0"/>
    <x v="9"/>
    <d v="2023-04-19T09:51:36"/>
    <n v="61"/>
    <n v="6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3"/>
    <x v="0"/>
    <x v="10"/>
    <d v="2023-04-19T09:51:36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3"/>
    <x v="0"/>
    <x v="11"/>
    <d v="2023-04-19T09:51:36"/>
    <n v="61"/>
    <n v="22"/>
    <n v="3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3"/>
    <x v="0"/>
    <x v="12"/>
    <d v="2023-04-19T09:51:36"/>
    <n v="10"/>
    <n v="5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4"/>
    <x v="0"/>
    <x v="13"/>
    <d v="2023-04-19T09:52:39"/>
    <n v="14"/>
    <m/>
    <m/>
    <m/>
    <n v="1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4"/>
    <x v="0"/>
    <x v="15"/>
    <d v="2023-04-19T09:52:39"/>
    <n v="66"/>
    <m/>
    <m/>
    <m/>
    <m/>
    <m/>
    <n v="28"/>
    <n v="3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0"/>
    <x v="0"/>
    <x v="15"/>
    <d v="2023-04-19T09:20:06"/>
    <n v="26"/>
    <m/>
    <m/>
    <m/>
    <m/>
    <m/>
    <n v="10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0"/>
    <x v="0"/>
    <x v="16"/>
    <d v="2023-04-19T09:20:06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0"/>
    <x v="0"/>
    <x v="5"/>
    <d v="2023-04-19T09:20:06"/>
    <n v="15"/>
    <n v="9"/>
    <n v="6"/>
    <m/>
    <m/>
    <m/>
    <m/>
    <n v="1"/>
    <n v="5"/>
    <n v="8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0"/>
    <x v="0"/>
    <x v="9"/>
    <d v="2023-04-19T09:20:06"/>
    <n v="83"/>
    <n v="8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0"/>
    <x v="0"/>
    <x v="10"/>
    <d v="2023-04-19T09:20:06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0"/>
    <x v="0"/>
    <x v="11"/>
    <d v="2023-04-19T09:20:06"/>
    <n v="83"/>
    <n v="20"/>
    <n v="6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0"/>
    <x v="0"/>
    <x v="12"/>
    <d v="2023-04-19T09:20:06"/>
    <n v="7"/>
    <n v="5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34"/>
    <d v="2023-04-19T09:15:05"/>
    <n v="16"/>
    <n v="9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32"/>
    <d v="2023-04-19T09:15:05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13"/>
    <d v="2023-04-19T09:15:29"/>
    <n v="241"/>
    <m/>
    <m/>
    <m/>
    <n v="160"/>
    <n v="80"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15"/>
    <d v="2023-04-19T09:15:29"/>
    <n v="495"/>
    <m/>
    <m/>
    <m/>
    <m/>
    <n v="30"/>
    <n v="266"/>
    <n v="19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16"/>
    <d v="2023-04-19T09:15:29"/>
    <n v="157"/>
    <m/>
    <m/>
    <m/>
    <m/>
    <m/>
    <m/>
    <m/>
    <n v="96"/>
    <m/>
    <n v="44"/>
    <m/>
    <n v="1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17"/>
    <d v="2023-04-19T09:15:29"/>
    <n v="218.4"/>
    <n v="17.600000000000001"/>
    <n v="49.6"/>
    <n v="151.1999999999999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3"/>
    <d v="2023-04-19T09:15:29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18"/>
    <d v="2023-04-19T09:15:29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29"/>
    <d v="2023-04-19T09:15:29"/>
    <n v="24"/>
    <m/>
    <n v="3.6"/>
    <n v="20.39999999999999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5"/>
    <d v="2023-04-19T09:15:29"/>
    <n v="585"/>
    <n v="312"/>
    <n v="273"/>
    <n v="9"/>
    <n v="17"/>
    <n v="55"/>
    <n v="80"/>
    <n v="55"/>
    <n v="133"/>
    <n v="101"/>
    <n v="96"/>
    <m/>
    <n v="22"/>
    <m/>
    <n v="1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6"/>
    <d v="2023-04-19T09:15:29"/>
    <n v="1"/>
    <m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8"/>
    <d v="2023-04-19T09:15:29"/>
    <n v="10"/>
    <n v="5"/>
    <n v="5"/>
    <m/>
    <n v="1"/>
    <n v="9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21"/>
    <d v="2023-04-19T09:15:2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23"/>
    <d v="2023-04-19T09:15:2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30"/>
    <d v="2023-04-19T09:15:29"/>
    <n v="2"/>
    <n v="1"/>
    <n v="1"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9"/>
    <d v="2023-04-19T09:15:29"/>
    <n v="648"/>
    <n v="64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10"/>
    <d v="2023-04-19T09:15:29"/>
    <n v="47"/>
    <n v="4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0"/>
    <x v="0"/>
    <x v="32"/>
    <d v="2023-04-19T09:20:06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1"/>
    <x v="0"/>
    <x v="15"/>
    <d v="2023-04-19T09:20:44"/>
    <n v="20"/>
    <m/>
    <m/>
    <m/>
    <m/>
    <n v="2"/>
    <n v="2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1"/>
    <x v="0"/>
    <x v="16"/>
    <d v="2023-04-19T09:20:44"/>
    <n v="3"/>
    <m/>
    <m/>
    <m/>
    <m/>
    <m/>
    <m/>
    <m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1"/>
    <x v="0"/>
    <x v="5"/>
    <d v="2023-04-19T09:20:44"/>
    <n v="13"/>
    <n v="8"/>
    <n v="5"/>
    <m/>
    <m/>
    <m/>
    <m/>
    <n v="1"/>
    <n v="1"/>
    <n v="8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1"/>
    <x v="0"/>
    <x v="9"/>
    <d v="2023-04-19T09:20:44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1"/>
    <x v="0"/>
    <x v="10"/>
    <d v="2023-04-19T09:20:4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1"/>
    <x v="0"/>
    <x v="11"/>
    <d v="2023-04-19T09:20:44"/>
    <n v="31"/>
    <n v="12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1"/>
    <x v="0"/>
    <x v="12"/>
    <d v="2023-04-19T09:20:4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2"/>
    <x v="0"/>
    <x v="15"/>
    <d v="2023-04-19T09:21:18"/>
    <n v="8"/>
    <m/>
    <m/>
    <m/>
    <m/>
    <m/>
    <n v="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2"/>
    <x v="0"/>
    <x v="16"/>
    <d v="2023-04-19T09:21:18"/>
    <n v="7"/>
    <m/>
    <m/>
    <m/>
    <m/>
    <m/>
    <m/>
    <m/>
    <n v="2"/>
    <m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3"/>
    <x v="0"/>
    <x v="12"/>
    <d v="2023-04-19T09:22:56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3"/>
    <x v="0"/>
    <x v="32"/>
    <d v="2023-04-19T09:22:56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4"/>
    <x v="0"/>
    <x v="13"/>
    <d v="2023-04-19T09:28:57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4"/>
    <x v="0"/>
    <x v="15"/>
    <d v="2023-04-19T09:28:57"/>
    <n v="12"/>
    <m/>
    <m/>
    <m/>
    <m/>
    <m/>
    <n v="4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4"/>
    <x v="0"/>
    <x v="16"/>
    <d v="2023-04-19T09:28:57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4"/>
    <x v="0"/>
    <x v="3"/>
    <d v="2023-04-19T09:28:5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5"/>
    <x v="0"/>
    <x v="15"/>
    <d v="2023-04-19T09:29:17"/>
    <n v="10"/>
    <m/>
    <m/>
    <m/>
    <m/>
    <n v="4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5"/>
    <x v="0"/>
    <x v="16"/>
    <d v="2023-04-19T09:29:17"/>
    <n v="2"/>
    <m/>
    <m/>
    <m/>
    <m/>
    <m/>
    <m/>
    <m/>
    <n v="1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5"/>
    <x v="0"/>
    <x v="5"/>
    <d v="2023-04-19T09:29:17"/>
    <n v="9"/>
    <n v="6"/>
    <n v="3"/>
    <m/>
    <m/>
    <m/>
    <n v="2"/>
    <n v="2"/>
    <n v="1"/>
    <n v="2"/>
    <n v="1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5"/>
    <x v="0"/>
    <x v="9"/>
    <d v="2023-04-19T09:29:17"/>
    <n v="50"/>
    <n v="5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5"/>
    <x v="0"/>
    <x v="10"/>
    <d v="2023-04-19T09:29:17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5"/>
    <x v="0"/>
    <x v="11"/>
    <d v="2023-04-19T09:29:17"/>
    <n v="50"/>
    <n v="23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5"/>
    <x v="0"/>
    <x v="12"/>
    <d v="2023-04-19T09:29:17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0"/>
    <x v="13"/>
    <d v="2023-04-19T09:30:40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0"/>
    <x v="15"/>
    <d v="2023-04-19T09:30:40"/>
    <n v="16"/>
    <m/>
    <m/>
    <m/>
    <m/>
    <m/>
    <n v="6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0"/>
    <x v="16"/>
    <d v="2023-04-19T09:30:40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0"/>
    <x v="19"/>
    <d v="2023-04-19T09:30:40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0"/>
    <x v="4"/>
    <d v="2023-04-19T09:30:40"/>
    <n v="3.6"/>
    <m/>
    <m/>
    <m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0"/>
    <x v="5"/>
    <d v="2023-04-19T09:30:40"/>
    <n v="11"/>
    <n v="6"/>
    <n v="5"/>
    <m/>
    <m/>
    <m/>
    <n v="2"/>
    <m/>
    <n v="5"/>
    <n v="3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0"/>
    <x v="6"/>
    <d v="2023-04-19T09:30:40"/>
    <n v="1"/>
    <m/>
    <n v="1"/>
    <m/>
    <m/>
    <m/>
    <m/>
    <m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0"/>
    <x v="8"/>
    <d v="2023-04-19T09:30:40"/>
    <n v="1"/>
    <m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0"/>
    <x v="9"/>
    <d v="2023-04-19T09:30:40"/>
    <n v="123"/>
    <n v="12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0"/>
    <x v="10"/>
    <d v="2023-04-19T09:30:40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0"/>
    <x v="11"/>
    <d v="2023-04-19T09:30:40"/>
    <n v="123"/>
    <n v="58"/>
    <n v="6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5"/>
    <d v="2023-04-19T09:04:46"/>
    <n v="82"/>
    <n v="36"/>
    <n v="46"/>
    <m/>
    <n v="2"/>
    <n v="11"/>
    <n v="5"/>
    <n v="15"/>
    <n v="11"/>
    <n v="12"/>
    <n v="20"/>
    <m/>
    <n v="5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6"/>
    <d v="2023-04-19T09:04:46"/>
    <n v="1"/>
    <m/>
    <n v="1"/>
    <m/>
    <m/>
    <m/>
    <m/>
    <m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8"/>
    <d v="2023-04-19T09:04:46"/>
    <n v="4"/>
    <n v="2"/>
    <n v="2"/>
    <n v="2"/>
    <m/>
    <n v="1"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9"/>
    <d v="2023-04-19T09:04:46"/>
    <n v="50"/>
    <n v="5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10"/>
    <d v="2023-04-19T09:04:4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11"/>
    <d v="2023-04-19T09:04:46"/>
    <n v="50"/>
    <n v="26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12"/>
    <d v="2023-04-19T09:04:46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13"/>
    <d v="2023-04-19T09:06:28"/>
    <n v="57"/>
    <m/>
    <m/>
    <m/>
    <n v="44"/>
    <n v="12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15"/>
    <d v="2023-04-19T09:06:28"/>
    <n v="112"/>
    <m/>
    <m/>
    <m/>
    <m/>
    <n v="20"/>
    <n v="60"/>
    <n v="3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16"/>
    <d v="2023-04-19T09:06:28"/>
    <n v="30"/>
    <m/>
    <m/>
    <m/>
    <m/>
    <m/>
    <m/>
    <m/>
    <n v="9"/>
    <m/>
    <n v="10"/>
    <n v="1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16"/>
    <d v="2023-04-19T09:10:29"/>
    <n v="40"/>
    <m/>
    <m/>
    <m/>
    <m/>
    <m/>
    <m/>
    <m/>
    <n v="21"/>
    <m/>
    <n v="4"/>
    <n v="7"/>
    <n v="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17"/>
    <d v="2023-04-19T09:10:29"/>
    <n v="62.4"/>
    <n v="7.2"/>
    <n v="12"/>
    <n v="4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3"/>
    <d v="2023-04-19T09:10:29"/>
    <n v="10"/>
    <m/>
    <m/>
    <m/>
    <m/>
    <m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18"/>
    <d v="2023-04-19T09:10:29"/>
    <n v="10"/>
    <m/>
    <m/>
    <m/>
    <m/>
    <m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29"/>
    <d v="2023-04-19T09:10:29"/>
    <n v="4.8"/>
    <m/>
    <m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5"/>
    <d v="2023-04-19T09:10:29"/>
    <n v="197"/>
    <n v="83"/>
    <n v="114"/>
    <n v="5"/>
    <n v="5"/>
    <n v="19"/>
    <n v="15"/>
    <n v="18"/>
    <n v="56"/>
    <n v="41"/>
    <n v="21"/>
    <m/>
    <n v="2"/>
    <n v="7"/>
    <n v="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6"/>
    <d v="2023-04-19T09:10:29"/>
    <n v="5"/>
    <n v="3"/>
    <n v="2"/>
    <m/>
    <m/>
    <m/>
    <m/>
    <m/>
    <n v="4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0"/>
    <x v="11"/>
    <d v="2023-04-19T09:03:18"/>
    <n v="41"/>
    <n v="12"/>
    <n v="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0"/>
    <x v="34"/>
    <d v="2023-04-19T09:03:18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7"/>
    <x v="0"/>
    <x v="13"/>
    <d v="2023-04-19T09:03:34"/>
    <n v="22"/>
    <m/>
    <m/>
    <m/>
    <n v="2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7"/>
    <x v="0"/>
    <x v="15"/>
    <d v="2023-04-19T09:03:34"/>
    <n v="90"/>
    <m/>
    <m/>
    <m/>
    <m/>
    <n v="10"/>
    <n v="42"/>
    <n v="3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7"/>
    <x v="0"/>
    <x v="16"/>
    <d v="2023-04-19T09:03:34"/>
    <n v="18"/>
    <m/>
    <m/>
    <m/>
    <m/>
    <m/>
    <m/>
    <m/>
    <n v="5"/>
    <m/>
    <n v="1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7"/>
    <x v="0"/>
    <x v="17"/>
    <d v="2023-04-19T09:03:34"/>
    <n v="11.7"/>
    <m/>
    <n v="4.5"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7"/>
    <x v="0"/>
    <x v="5"/>
    <d v="2023-04-19T09:03:34"/>
    <n v="71"/>
    <n v="28"/>
    <n v="43"/>
    <m/>
    <n v="1"/>
    <n v="2"/>
    <n v="11"/>
    <n v="5"/>
    <n v="21"/>
    <n v="19"/>
    <n v="5"/>
    <m/>
    <n v="6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7"/>
    <x v="0"/>
    <x v="9"/>
    <d v="2023-04-19T09:03:34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7"/>
    <x v="0"/>
    <x v="10"/>
    <d v="2023-04-19T09:03:3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7"/>
    <x v="0"/>
    <x v="11"/>
    <d v="2023-04-19T09:03:34"/>
    <n v="40"/>
    <n v="11"/>
    <n v="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7"/>
    <x v="0"/>
    <x v="12"/>
    <d v="2023-04-19T09:03:3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13"/>
    <d v="2023-04-19T09:04:46"/>
    <n v="26"/>
    <m/>
    <m/>
    <m/>
    <n v="10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15"/>
    <d v="2023-04-19T09:04:46"/>
    <n v="60"/>
    <m/>
    <m/>
    <m/>
    <m/>
    <n v="14"/>
    <n v="22"/>
    <n v="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16"/>
    <d v="2023-04-19T09:04:46"/>
    <n v="31"/>
    <m/>
    <m/>
    <m/>
    <m/>
    <m/>
    <m/>
    <m/>
    <n v="20"/>
    <m/>
    <n v="10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19"/>
    <d v="2023-04-19T09:04:46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29"/>
    <d v="2023-04-19T09:04:46"/>
    <n v="8"/>
    <n v="2.4"/>
    <m/>
    <n v="2.4"/>
    <m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6"/>
    <x v="0"/>
    <x v="4"/>
    <d v="2023-04-19T09:04:46"/>
    <n v="2.8"/>
    <n v="2.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8"/>
    <d v="2023-04-19T09:10:29"/>
    <n v="1"/>
    <m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23"/>
    <d v="2023-04-19T09:10:29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30"/>
    <d v="2023-04-19T09:10:29"/>
    <n v="2"/>
    <n v="2"/>
    <m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9"/>
    <d v="2023-04-19T09:10:29"/>
    <n v="279"/>
    <n v="27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10"/>
    <d v="2023-04-19T09:10:29"/>
    <n v="28"/>
    <n v="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11"/>
    <d v="2023-04-19T09:10:29"/>
    <n v="279"/>
    <n v="116"/>
    <n v="16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12"/>
    <d v="2023-04-19T09:10:29"/>
    <n v="28"/>
    <n v="15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13"/>
    <d v="2023-04-19T09:10:44"/>
    <n v="88"/>
    <m/>
    <m/>
    <m/>
    <n v="64"/>
    <n v="2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15"/>
    <d v="2023-04-19T09:10:44"/>
    <n v="216"/>
    <m/>
    <m/>
    <m/>
    <m/>
    <n v="28"/>
    <n v="110"/>
    <n v="7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16"/>
    <d v="2023-04-19T09:10:44"/>
    <n v="46"/>
    <m/>
    <m/>
    <m/>
    <m/>
    <m/>
    <m/>
    <m/>
    <n v="33"/>
    <m/>
    <n v="10"/>
    <n v="0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17"/>
    <d v="2023-04-19T09:10:44"/>
    <n v="68.8"/>
    <n v="4"/>
    <n v="3.2"/>
    <n v="6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1"/>
    <d v="2023-04-19T09:10:44"/>
    <n v="10"/>
    <m/>
    <m/>
    <m/>
    <n v="1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3"/>
    <d v="2023-04-19T09:10:44"/>
    <n v="12"/>
    <m/>
    <m/>
    <m/>
    <m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18"/>
    <d v="2023-04-19T09:10:44"/>
    <n v="26"/>
    <m/>
    <n v="0"/>
    <n v="4"/>
    <n v="8"/>
    <n v="0"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28"/>
    <d v="2023-04-19T09:10:44"/>
    <n v="7.2"/>
    <m/>
    <n v="3.2"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20"/>
    <d v="2023-04-19T09:10:44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29"/>
    <d v="2023-04-19T09:10:44"/>
    <n v="21.2"/>
    <m/>
    <m/>
    <n v="21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5"/>
    <d v="2023-04-19T09:10:44"/>
    <n v="222"/>
    <n v="91"/>
    <n v="131"/>
    <n v="1"/>
    <n v="3"/>
    <n v="25"/>
    <n v="32"/>
    <n v="26"/>
    <n v="55"/>
    <n v="39"/>
    <n v="33"/>
    <m/>
    <n v="5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6"/>
    <d v="2023-04-19T09:10:44"/>
    <n v="13"/>
    <n v="3"/>
    <n v="10"/>
    <n v="0"/>
    <n v="1"/>
    <n v="1"/>
    <n v="5"/>
    <n v="0"/>
    <n v="4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7"/>
    <d v="2023-04-19T09:10:44"/>
    <n v="1"/>
    <n v="0"/>
    <n v="1"/>
    <n v="0"/>
    <n v="0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8"/>
    <d v="2023-04-19T09:10:44"/>
    <n v="6"/>
    <n v="4"/>
    <n v="2"/>
    <n v="0"/>
    <n v="0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9"/>
    <d v="2023-04-19T09:10:44"/>
    <n v="347"/>
    <n v="34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10"/>
    <d v="2023-04-19T09:10:44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11"/>
    <d v="2023-04-19T09:10:44"/>
    <n v="347"/>
    <n v="145"/>
    <n v="20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0"/>
    <x v="0"/>
    <x v="12"/>
    <d v="2023-04-19T09:10:44"/>
    <n v="12"/>
    <n v="4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13"/>
    <d v="2023-04-19T09:11:09"/>
    <n v="150"/>
    <m/>
    <m/>
    <m/>
    <n v="104"/>
    <n v="4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15"/>
    <d v="2023-04-19T09:11:09"/>
    <n v="341"/>
    <m/>
    <m/>
    <m/>
    <m/>
    <n v="48"/>
    <n v="182"/>
    <n v="11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18"/>
    <d v="2023-04-19T09:06:28"/>
    <n v="8"/>
    <m/>
    <m/>
    <m/>
    <n v="2"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29"/>
    <d v="2023-04-19T09:06:28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5"/>
    <d v="2023-04-19T09:06:28"/>
    <n v="128"/>
    <n v="34"/>
    <n v="94"/>
    <n v="2"/>
    <n v="1"/>
    <n v="15"/>
    <n v="22"/>
    <n v="16"/>
    <n v="30"/>
    <n v="16"/>
    <n v="10"/>
    <m/>
    <n v="5"/>
    <n v="1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6"/>
    <d v="2023-04-19T09:06:28"/>
    <n v="4"/>
    <n v="3"/>
    <n v="1"/>
    <m/>
    <m/>
    <m/>
    <n v="1"/>
    <m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8"/>
    <d v="2023-04-19T09:06:28"/>
    <n v="3"/>
    <n v="1"/>
    <n v="2"/>
    <m/>
    <m/>
    <m/>
    <n v="3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9"/>
    <d v="2023-04-19T09:06:28"/>
    <n v="116"/>
    <n v="1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10"/>
    <d v="2023-04-19T09:06:2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33"/>
    <d v="2023-04-19T09:06:2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11"/>
    <d v="2023-04-19T09:06:28"/>
    <n v="116"/>
    <n v="47"/>
    <n v="6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12"/>
    <d v="2023-04-19T09:06:28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34"/>
    <d v="2023-04-19T09:06:28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13"/>
    <d v="2023-04-19T09:10:29"/>
    <n v="38"/>
    <m/>
    <m/>
    <m/>
    <n v="30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5"/>
    <x v="0"/>
    <x v="15"/>
    <d v="2023-04-19T09:10:29"/>
    <n v="222"/>
    <m/>
    <m/>
    <m/>
    <m/>
    <n v="28"/>
    <n v="112"/>
    <n v="8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25"/>
    <d v="2023-04-19T09:11:09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26"/>
    <d v="2023-04-19T09:11:09"/>
    <n v="72.400000000000006"/>
    <m/>
    <m/>
    <n v="42.4"/>
    <n v="15.2"/>
    <n v="14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27"/>
    <d v="2023-04-19T09:11:09"/>
    <n v="22.4"/>
    <m/>
    <n v="4"/>
    <n v="16.399999999999999"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30"/>
    <d v="2023-04-19T09:11:09"/>
    <n v="41"/>
    <n v="16"/>
    <n v="25"/>
    <m/>
    <n v="3"/>
    <n v="2"/>
    <n v="12"/>
    <n v="2"/>
    <n v="11"/>
    <n v="7"/>
    <n v="1"/>
    <m/>
    <n v="2"/>
    <n v="1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35"/>
    <d v="2023-04-19T09:11:09"/>
    <n v="2"/>
    <n v="1"/>
    <n v="1"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31"/>
    <d v="2023-04-19T09:11:09"/>
    <n v="26"/>
    <n v="16"/>
    <n v="10"/>
    <m/>
    <n v="1"/>
    <n v="15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9"/>
    <d v="2023-04-19T09:11:09"/>
    <n v="898"/>
    <n v="89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10"/>
    <d v="2023-04-19T09:11:09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36"/>
    <d v="2023-04-19T09:11:09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11"/>
    <d v="2023-04-19T09:11:09"/>
    <n v="898"/>
    <n v="362"/>
    <n v="53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12"/>
    <d v="2023-04-19T09:11:09"/>
    <n v="19"/>
    <n v="7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37"/>
    <d v="2023-04-19T09:11:09"/>
    <n v="4"/>
    <n v="3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0"/>
    <x v="13"/>
    <d v="2023-04-19T09:11:32"/>
    <n v="124"/>
    <m/>
    <m/>
    <m/>
    <n v="86"/>
    <n v="3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0"/>
    <x v="15"/>
    <d v="2023-04-19T09:11:32"/>
    <n v="262"/>
    <m/>
    <m/>
    <m/>
    <m/>
    <n v="34"/>
    <n v="134"/>
    <n v="9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"/>
    <x v="16"/>
    <d v="2023-04-19T09:11:32"/>
    <n v="119"/>
    <m/>
    <m/>
    <m/>
    <m/>
    <m/>
    <m/>
    <m/>
    <n v="61"/>
    <m/>
    <n v="34"/>
    <n v="6"/>
    <n v="1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"/>
    <x v="17"/>
    <d v="2023-04-19T09:11:32"/>
    <n v="120"/>
    <n v="4"/>
    <n v="14.4"/>
    <n v="10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"/>
    <x v="1"/>
    <d v="2023-04-19T09:11:3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"/>
    <x v="18"/>
    <d v="2023-04-19T09:11:32"/>
    <n v="6"/>
    <m/>
    <m/>
    <n v="2"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"/>
    <x v="19"/>
    <d v="2023-04-19T09:11:32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"/>
    <x v="20"/>
    <d v="2023-04-19T09:11:32"/>
    <n v="3.2"/>
    <m/>
    <n v="3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"/>
    <x v="29"/>
    <d v="2023-04-19T09:11:32"/>
    <n v="12.4"/>
    <n v="0"/>
    <n v="2.8"/>
    <n v="0.8"/>
    <n v="7.2"/>
    <n v="1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"/>
    <x v="4"/>
    <d v="2023-04-19T09:11:32"/>
    <n v="17.600000000000001"/>
    <n v="0"/>
    <n v="4.4000000000000004"/>
    <n v="8.8000000000000007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1"/>
    <x v="5"/>
    <d v="2023-04-19T09:11:32"/>
    <n v="341"/>
    <n v="114"/>
    <n v="227"/>
    <n v="2"/>
    <n v="12"/>
    <n v="32"/>
    <n v="43"/>
    <n v="36"/>
    <n v="67"/>
    <n v="47"/>
    <n v="61"/>
    <m/>
    <n v="17"/>
    <n v="6"/>
    <n v="1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1"/>
    <x v="6"/>
    <d v="2023-04-19T09:11:32"/>
    <n v="5"/>
    <n v="3"/>
    <n v="2"/>
    <m/>
    <m/>
    <n v="1"/>
    <n v="3"/>
    <m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1"/>
    <x v="7"/>
    <d v="2023-04-19T09:11:32"/>
    <n v="1"/>
    <n v="1"/>
    <m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1"/>
    <x v="8"/>
    <d v="2023-04-19T09:11:32"/>
    <n v="11"/>
    <n v="6"/>
    <n v="5"/>
    <m/>
    <n v="2"/>
    <n v="3"/>
    <n v="5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1"/>
    <x v="21"/>
    <d v="2023-04-19T09:11:32"/>
    <n v="10"/>
    <m/>
    <m/>
    <n v="2"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"/>
    <x v="11"/>
    <x v="23"/>
    <d v="2023-04-19T09:11:32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9"/>
    <x v="11"/>
    <x v="12"/>
    <d v="2023-04-19T09:30:40"/>
    <n v="9"/>
    <n v="4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13"/>
    <d v="2023-04-19T09:31:3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15"/>
    <d v="2023-04-19T09:31:37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16"/>
    <d v="2023-04-19T09:31:37"/>
    <n v="5"/>
    <m/>
    <m/>
    <m/>
    <m/>
    <m/>
    <m/>
    <m/>
    <m/>
    <m/>
    <n v="2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17"/>
    <d v="2023-04-19T09:31:37"/>
    <n v="5.4"/>
    <m/>
    <n v="5.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18"/>
    <d v="2023-04-19T09:31:37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28"/>
    <d v="2023-04-19T09:31:37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5"/>
    <d v="2023-04-19T09:31:37"/>
    <n v="11"/>
    <n v="5"/>
    <n v="6"/>
    <m/>
    <n v="2"/>
    <m/>
    <n v="1"/>
    <m/>
    <n v="2"/>
    <n v="2"/>
    <m/>
    <m/>
    <n v="1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6"/>
    <d v="2023-04-19T09:31:37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9"/>
    <d v="2023-04-19T09:31:37"/>
    <n v="58"/>
    <n v="5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10"/>
    <d v="2023-04-19T09:31:37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11"/>
    <d v="2023-04-19T09:31:37"/>
    <n v="58"/>
    <n v="28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0"/>
    <x v="2"/>
    <x v="12"/>
    <d v="2023-04-19T09:31:37"/>
    <n v="8"/>
    <n v="3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1"/>
    <x v="2"/>
    <x v="13"/>
    <d v="2023-04-19T09:31:5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1"/>
    <x v="2"/>
    <x v="15"/>
    <d v="2023-04-19T09:31:56"/>
    <n v="24"/>
    <m/>
    <m/>
    <m/>
    <m/>
    <n v="4"/>
    <n v="1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1"/>
    <x v="2"/>
    <x v="16"/>
    <d v="2023-04-19T09:31:56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1"/>
    <x v="2"/>
    <x v="5"/>
    <d v="2023-04-19T09:31:56"/>
    <n v="15"/>
    <n v="8"/>
    <n v="7"/>
    <m/>
    <m/>
    <m/>
    <n v="1"/>
    <n v="2"/>
    <n v="6"/>
    <n v="4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1"/>
    <x v="2"/>
    <x v="9"/>
    <d v="2023-04-19T09:31:56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1"/>
    <x v="2"/>
    <x v="10"/>
    <d v="2023-04-19T09:31:56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1"/>
    <x v="2"/>
    <x v="11"/>
    <d v="2023-04-19T09:31:56"/>
    <n v="38"/>
    <n v="20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1"/>
    <x v="2"/>
    <x v="12"/>
    <d v="2023-04-19T09:31:56"/>
    <n v="7"/>
    <n v="4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2"/>
    <x v="2"/>
    <x v="15"/>
    <d v="2023-04-19T09:32:1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2"/>
    <x v="2"/>
    <x v="5"/>
    <d v="2023-04-19T09:32:17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2"/>
    <x v="2"/>
    <x v="9"/>
    <d v="2023-04-19T09:32:17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2"/>
    <x v="2"/>
    <x v="10"/>
    <d v="2023-04-19T09:32:17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2"/>
    <x v="2"/>
    <x v="11"/>
    <d v="2023-04-19T09:32:17"/>
    <n v="4"/>
    <n v="3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2"/>
    <x v="2"/>
    <x v="12"/>
    <d v="2023-04-19T09:32:17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8"/>
    <x v="2"/>
    <x v="13"/>
    <d v="2023-04-19T09:34:31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8"/>
    <x v="2"/>
    <x v="15"/>
    <d v="2023-04-19T09:34:31"/>
    <n v="22"/>
    <m/>
    <m/>
    <m/>
    <m/>
    <m/>
    <n v="12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8"/>
    <x v="2"/>
    <x v="16"/>
    <d v="2023-04-19T09:34:31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4"/>
    <x v="2"/>
    <x v="18"/>
    <d v="2023-04-19T09:28:5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4"/>
    <x v="2"/>
    <x v="5"/>
    <d v="2023-04-19T09:28:57"/>
    <n v="9"/>
    <n v="3"/>
    <n v="6"/>
    <m/>
    <m/>
    <m/>
    <n v="2"/>
    <m/>
    <n v="2"/>
    <n v="4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4"/>
    <x v="2"/>
    <x v="6"/>
    <d v="2023-04-19T09:28:57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4"/>
    <x v="2"/>
    <x v="9"/>
    <d v="2023-04-19T09:28:57"/>
    <n v="82"/>
    <n v="8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2"/>
    <x v="12"/>
    <d v="2023-04-19T09:11:45"/>
    <n v="49"/>
    <n v="19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2"/>
    <x v="32"/>
    <d v="2023-04-19T09:11:45"/>
    <n v="36"/>
    <n v="19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2"/>
    <x v="13"/>
    <d v="2023-04-19T09:12:29"/>
    <n v="124"/>
    <m/>
    <m/>
    <m/>
    <n v="96"/>
    <n v="2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2"/>
    <x v="15"/>
    <d v="2023-04-19T09:12:29"/>
    <n v="226"/>
    <m/>
    <m/>
    <m/>
    <m/>
    <n v="24"/>
    <n v="118"/>
    <n v="8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2"/>
    <x v="16"/>
    <d v="2023-04-19T09:12:29"/>
    <n v="93"/>
    <m/>
    <m/>
    <m/>
    <m/>
    <m/>
    <m/>
    <m/>
    <n v="40"/>
    <m/>
    <n v="42"/>
    <n v="2"/>
    <n v="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2"/>
    <x v="17"/>
    <d v="2023-04-19T09:12:29"/>
    <n v="88"/>
    <n v="5.9"/>
    <n v="30.6"/>
    <n v="51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2"/>
    <x v="1"/>
    <d v="2023-04-19T09:12:2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2"/>
    <x v="3"/>
    <d v="2023-04-19T09:12:29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2"/>
    <x v="18"/>
    <d v="2023-04-19T09:12:29"/>
    <n v="6"/>
    <m/>
    <m/>
    <m/>
    <n v="2"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2"/>
    <x v="4"/>
    <d v="2023-04-19T09:12:29"/>
    <n v="2.8"/>
    <m/>
    <m/>
    <n v="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2"/>
    <x v="5"/>
    <d v="2023-04-19T09:12:50"/>
    <n v="31"/>
    <n v="18"/>
    <n v="16"/>
    <m/>
    <m/>
    <n v="1"/>
    <n v="4"/>
    <m/>
    <n v="13"/>
    <n v="8"/>
    <n v="5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2"/>
    <x v="6"/>
    <d v="2023-04-19T09:12:50"/>
    <n v="3"/>
    <n v="1"/>
    <n v="2"/>
    <m/>
    <m/>
    <m/>
    <m/>
    <m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2"/>
    <x v="8"/>
    <d v="2023-04-19T09:12:50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2"/>
    <x v="9"/>
    <d v="2023-04-19T09:12:50"/>
    <n v="93"/>
    <n v="9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2"/>
    <x v="10"/>
    <d v="2023-04-19T09:12:50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2"/>
    <x v="11"/>
    <d v="2023-04-19T09:12:50"/>
    <n v="93"/>
    <n v="42"/>
    <n v="5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2"/>
    <x v="12"/>
    <d v="2023-04-19T09:12:50"/>
    <n v="17"/>
    <n v="6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13"/>
    <d v="2023-04-19T09:13:04"/>
    <n v="38"/>
    <m/>
    <m/>
    <m/>
    <n v="18"/>
    <n v="2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15"/>
    <d v="2023-04-19T09:13:04"/>
    <n v="99"/>
    <m/>
    <m/>
    <m/>
    <m/>
    <n v="8"/>
    <n v="44"/>
    <n v="4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16"/>
    <d v="2023-04-19T09:13:04"/>
    <n v="41"/>
    <m/>
    <m/>
    <m/>
    <m/>
    <m/>
    <m/>
    <m/>
    <n v="21"/>
    <m/>
    <n v="18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17"/>
    <d v="2023-04-19T09:13:04"/>
    <n v="20.8"/>
    <m/>
    <n v="5.6"/>
    <n v="1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1"/>
    <d v="2023-04-19T09:13:0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3"/>
    <d v="2023-04-19T09:13:04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18"/>
    <d v="2023-04-19T09:13:04"/>
    <n v="6"/>
    <m/>
    <m/>
    <m/>
    <n v="2"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19"/>
    <d v="2023-04-19T09:13:04"/>
    <n v="6"/>
    <m/>
    <m/>
    <m/>
    <m/>
    <m/>
    <m/>
    <m/>
    <m/>
    <n v="3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29"/>
    <d v="2023-04-19T09:13:04"/>
    <n v="7.6"/>
    <m/>
    <m/>
    <n v="4"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4"/>
    <d v="2023-04-19T09:13:04"/>
    <n v="6.4"/>
    <m/>
    <m/>
    <n v="3.2"/>
    <m/>
    <m/>
    <m/>
    <n v="3.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5"/>
    <d v="2023-04-19T09:13:04"/>
    <n v="110"/>
    <n v="56"/>
    <n v="54"/>
    <m/>
    <n v="2"/>
    <n v="7"/>
    <n v="9"/>
    <n v="14"/>
    <n v="22"/>
    <n v="24"/>
    <n v="21"/>
    <m/>
    <n v="9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6"/>
    <d v="2023-04-19T09:13:04"/>
    <n v="5"/>
    <n v="2"/>
    <n v="3"/>
    <m/>
    <m/>
    <m/>
    <n v="1"/>
    <m/>
    <n v="2"/>
    <m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8"/>
    <d v="2023-04-19T09:13:04"/>
    <n v="4"/>
    <n v="3"/>
    <n v="1"/>
    <m/>
    <m/>
    <n v="2"/>
    <n v="1"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9"/>
    <d v="2023-04-19T09:13:04"/>
    <n v="221"/>
    <n v="2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10"/>
    <d v="2023-04-19T09:13:04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11"/>
    <d v="2023-04-19T09:13:04"/>
    <n v="221"/>
    <n v="105"/>
    <n v="1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4"/>
    <x v="2"/>
    <x v="12"/>
    <d v="2023-04-19T09:13:04"/>
    <n v="24"/>
    <n v="13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5"/>
    <x v="2"/>
    <x v="13"/>
    <d v="2023-04-19T09:13:21"/>
    <n v="16"/>
    <m/>
    <m/>
    <m/>
    <n v="1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5"/>
    <x v="2"/>
    <x v="15"/>
    <d v="2023-04-19T09:13:21"/>
    <n v="64"/>
    <m/>
    <m/>
    <m/>
    <m/>
    <n v="8"/>
    <n v="30"/>
    <n v="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5"/>
    <x v="2"/>
    <x v="16"/>
    <d v="2023-04-19T09:13:21"/>
    <n v="19"/>
    <m/>
    <m/>
    <m/>
    <m/>
    <m/>
    <m/>
    <m/>
    <n v="6"/>
    <m/>
    <n v="1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5"/>
    <x v="2"/>
    <x v="17"/>
    <d v="2023-04-19T09:13:21"/>
    <n v="8.4"/>
    <n v="3.3"/>
    <m/>
    <n v="5.099999999999999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5"/>
    <x v="2"/>
    <x v="5"/>
    <d v="2023-04-19T09:13:21"/>
    <n v="57"/>
    <n v="27"/>
    <n v="30"/>
    <n v="2"/>
    <m/>
    <n v="2"/>
    <n v="7"/>
    <n v="5"/>
    <n v="15"/>
    <n v="13"/>
    <n v="6"/>
    <m/>
    <n v="6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5"/>
    <x v="2"/>
    <x v="9"/>
    <d v="2023-04-19T09:13:21"/>
    <n v="132"/>
    <n v="1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5"/>
    <x v="2"/>
    <x v="10"/>
    <d v="2023-04-19T09:13:21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5"/>
    <x v="2"/>
    <x v="11"/>
    <d v="2023-04-19T09:13:21"/>
    <n v="132"/>
    <n v="63"/>
    <n v="6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5"/>
    <x v="2"/>
    <x v="12"/>
    <d v="2023-04-19T09:13:21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2"/>
    <x v="13"/>
    <d v="2023-04-19T09:13:37"/>
    <n v="248"/>
    <m/>
    <m/>
    <m/>
    <n v="176"/>
    <n v="56"/>
    <m/>
    <m/>
    <n v="6"/>
    <m/>
    <n v="6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2"/>
    <x v="15"/>
    <d v="2023-04-19T09:13:37"/>
    <n v="407"/>
    <m/>
    <m/>
    <m/>
    <m/>
    <n v="70"/>
    <n v="190"/>
    <n v="14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3"/>
    <x v="16"/>
    <d v="2023-04-19T09:13:37"/>
    <n v="248"/>
    <m/>
    <m/>
    <m/>
    <m/>
    <m/>
    <m/>
    <m/>
    <n v="95"/>
    <m/>
    <n v="100"/>
    <n v="20"/>
    <n v="3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5"/>
    <x v="17"/>
    <d v="2023-04-19T09:13:37"/>
    <n v="268"/>
    <n v="33.6"/>
    <n v="69.599999999999994"/>
    <n v="16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5"/>
    <x v="1"/>
    <d v="2023-04-19T09:13:3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5"/>
    <x v="3"/>
    <d v="2023-04-19T09:13:37"/>
    <n v="12"/>
    <m/>
    <m/>
    <m/>
    <m/>
    <n v="2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5"/>
    <x v="18"/>
    <d v="2023-04-19T09:13:37"/>
    <n v="14"/>
    <m/>
    <m/>
    <m/>
    <n v="2"/>
    <n v="2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5"/>
    <x v="19"/>
    <d v="2023-04-19T09:13:37"/>
    <n v="12"/>
    <m/>
    <m/>
    <m/>
    <m/>
    <m/>
    <m/>
    <m/>
    <m/>
    <n v="1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0"/>
    <x v="5"/>
    <x v="13"/>
    <d v="2023-04-19T08:38:23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0"/>
    <x v="6"/>
    <x v="15"/>
    <d v="2023-04-19T08:38:23"/>
    <n v="17"/>
    <m/>
    <m/>
    <m/>
    <m/>
    <n v="2"/>
    <n v="8"/>
    <n v="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0"/>
    <x v="6"/>
    <x v="16"/>
    <d v="2023-04-19T08:38:23"/>
    <n v="4"/>
    <m/>
    <m/>
    <m/>
    <m/>
    <m/>
    <m/>
    <m/>
    <n v="2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0"/>
    <x v="6"/>
    <x v="5"/>
    <d v="2023-04-19T08:38:23"/>
    <n v="13"/>
    <n v="6"/>
    <n v="7"/>
    <m/>
    <m/>
    <m/>
    <m/>
    <n v="2"/>
    <n v="4"/>
    <n v="4"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0"/>
    <x v="6"/>
    <x v="9"/>
    <d v="2023-04-19T08:38:23"/>
    <n v="83"/>
    <n v="8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0"/>
    <x v="7"/>
    <x v="10"/>
    <d v="2023-04-19T08:38:23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0"/>
    <x v="7"/>
    <x v="11"/>
    <d v="2023-04-19T08:38:23"/>
    <n v="83"/>
    <n v="37"/>
    <n v="4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0"/>
    <x v="7"/>
    <x v="12"/>
    <d v="2023-04-19T08:38:23"/>
    <n v="10"/>
    <n v="3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1"/>
    <x v="7"/>
    <x v="13"/>
    <d v="2023-04-19T08:38:40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1"/>
    <x v="7"/>
    <x v="15"/>
    <d v="2023-04-19T08:38:40"/>
    <n v="18"/>
    <m/>
    <m/>
    <m/>
    <m/>
    <n v="4"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1"/>
    <x v="6"/>
    <x v="5"/>
    <d v="2023-04-19T08:38:40"/>
    <n v="12"/>
    <n v="5"/>
    <n v="7"/>
    <m/>
    <m/>
    <m/>
    <n v="1"/>
    <n v="4"/>
    <n v="2"/>
    <n v="5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1"/>
    <x v="6"/>
    <x v="9"/>
    <d v="2023-04-19T08:38:40"/>
    <n v="33"/>
    <n v="3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1"/>
    <x v="6"/>
    <x v="10"/>
    <d v="2023-04-19T08:38:40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1"/>
    <x v="7"/>
    <x v="11"/>
    <d v="2023-04-19T08:38:40"/>
    <n v="33"/>
    <n v="14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1"/>
    <x v="7"/>
    <x v="12"/>
    <d v="2023-04-19T08:38:40"/>
    <n v="12"/>
    <n v="8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1"/>
    <x v="7"/>
    <x v="13"/>
    <d v="2023-04-19T08:38:56"/>
    <n v="8"/>
    <m/>
    <m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1"/>
    <x v="7"/>
    <x v="15"/>
    <d v="2023-04-19T08:38:56"/>
    <n v="28"/>
    <m/>
    <m/>
    <m/>
    <m/>
    <n v="6"/>
    <n v="1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1"/>
    <x v="7"/>
    <x v="16"/>
    <d v="2023-04-19T08:38:56"/>
    <n v="9"/>
    <m/>
    <m/>
    <m/>
    <m/>
    <m/>
    <m/>
    <m/>
    <n v="5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1"/>
    <x v="7"/>
    <x v="3"/>
    <d v="2023-04-19T08:38:56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1"/>
    <x v="7"/>
    <x v="18"/>
    <d v="2023-04-19T08:38:56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1"/>
    <x v="7"/>
    <x v="5"/>
    <d v="2023-04-19T08:38:56"/>
    <n v="25"/>
    <n v="9"/>
    <n v="16"/>
    <m/>
    <m/>
    <m/>
    <n v="3"/>
    <n v="4"/>
    <n v="8"/>
    <n v="3"/>
    <n v="5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1"/>
    <x v="7"/>
    <x v="6"/>
    <d v="2023-04-19T08:38:56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1"/>
    <x v="7"/>
    <x v="9"/>
    <d v="2023-04-19T08:38:56"/>
    <n v="30"/>
    <n v="3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1"/>
    <x v="7"/>
    <x v="10"/>
    <d v="2023-04-19T08:38:5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1"/>
    <x v="7"/>
    <x v="11"/>
    <d v="2023-04-19T08:38:56"/>
    <n v="30"/>
    <n v="16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1"/>
    <x v="7"/>
    <x v="12"/>
    <d v="2023-04-19T08:38:56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2"/>
    <x v="7"/>
    <x v="13"/>
    <d v="2023-04-19T08:39:11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2"/>
    <x v="7"/>
    <x v="15"/>
    <d v="2023-04-19T08:39:11"/>
    <n v="40"/>
    <m/>
    <m/>
    <m/>
    <m/>
    <n v="12"/>
    <n v="20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2"/>
    <x v="7"/>
    <x v="16"/>
    <d v="2023-04-19T08:39:11"/>
    <n v="4"/>
    <m/>
    <m/>
    <m/>
    <m/>
    <m/>
    <m/>
    <m/>
    <n v="2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2"/>
    <x v="7"/>
    <x v="5"/>
    <d v="2023-04-19T08:39:11"/>
    <n v="25"/>
    <n v="11"/>
    <n v="14"/>
    <m/>
    <m/>
    <m/>
    <n v="2"/>
    <n v="6"/>
    <n v="10"/>
    <n v="4"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2"/>
    <x v="7"/>
    <x v="9"/>
    <d v="2023-04-19T08:39:11"/>
    <n v="45"/>
    <n v="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2"/>
    <x v="7"/>
    <x v="10"/>
    <d v="2023-04-19T08:39:1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2"/>
    <x v="7"/>
    <x v="11"/>
    <d v="2023-04-19T08:39:11"/>
    <n v="45"/>
    <n v="23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2"/>
    <x v="7"/>
    <x v="12"/>
    <d v="2023-04-19T08:39:11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2"/>
    <x v="7"/>
    <x v="16"/>
    <d v="2023-04-19T08:37:03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2"/>
    <x v="7"/>
    <x v="5"/>
    <d v="2023-04-19T08:37:03"/>
    <n v="5"/>
    <n v="2"/>
    <n v="3"/>
    <m/>
    <m/>
    <m/>
    <n v="1"/>
    <n v="1"/>
    <n v="2"/>
    <m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2"/>
    <x v="7"/>
    <x v="9"/>
    <d v="2023-04-19T08:37:03"/>
    <n v="41"/>
    <n v="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2"/>
    <x v="7"/>
    <x v="10"/>
    <d v="2023-04-19T08:37:0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2"/>
    <x v="7"/>
    <x v="11"/>
    <d v="2023-04-19T08:37:03"/>
    <n v="41"/>
    <n v="16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2"/>
    <x v="7"/>
    <x v="12"/>
    <d v="2023-04-19T08:37:03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3"/>
    <x v="7"/>
    <x v="15"/>
    <d v="2023-04-19T08:37:21"/>
    <n v="24"/>
    <m/>
    <m/>
    <m/>
    <m/>
    <m/>
    <n v="1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3"/>
    <x v="7"/>
    <x v="16"/>
    <d v="2023-04-19T08:37:21"/>
    <n v="4"/>
    <m/>
    <m/>
    <m/>
    <m/>
    <m/>
    <m/>
    <m/>
    <n v="2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3"/>
    <x v="7"/>
    <x v="29"/>
    <d v="2023-04-19T08:37:21"/>
    <n v="4.4000000000000004"/>
    <m/>
    <m/>
    <m/>
    <m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3"/>
    <x v="7"/>
    <x v="5"/>
    <d v="2023-04-19T08:37:21"/>
    <n v="15"/>
    <n v="4"/>
    <n v="11"/>
    <m/>
    <m/>
    <m/>
    <m/>
    <m/>
    <n v="9"/>
    <n v="3"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3"/>
    <x v="7"/>
    <x v="8"/>
    <d v="2023-04-19T08:37:21"/>
    <n v="1"/>
    <m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3"/>
    <x v="7"/>
    <x v="9"/>
    <d v="2023-04-19T08:37:21"/>
    <n v="60"/>
    <n v="6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3"/>
    <x v="7"/>
    <x v="10"/>
    <d v="2023-04-19T08:37:21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3"/>
    <x v="7"/>
    <x v="11"/>
    <d v="2023-04-19T08:37:21"/>
    <n v="60"/>
    <n v="27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3"/>
    <x v="7"/>
    <x v="12"/>
    <d v="2023-04-19T08:37:21"/>
    <n v="6"/>
    <n v="1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4"/>
    <x v="7"/>
    <x v="13"/>
    <d v="2023-04-19T08:37:3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4"/>
    <x v="7"/>
    <x v="15"/>
    <d v="2023-04-19T08:37:35"/>
    <n v="16"/>
    <m/>
    <m/>
    <m/>
    <m/>
    <m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13"/>
    <d v="2023-04-19T08:39:26"/>
    <n v="12"/>
    <m/>
    <m/>
    <m/>
    <n v="1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15"/>
    <d v="2023-04-19T08:39:26"/>
    <n v="26"/>
    <m/>
    <m/>
    <m/>
    <m/>
    <n v="6"/>
    <n v="8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16"/>
    <d v="2023-04-19T08:39:26"/>
    <n v="4"/>
    <m/>
    <m/>
    <m/>
    <m/>
    <m/>
    <m/>
    <m/>
    <n v="2"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17"/>
    <d v="2023-04-19T08:39:26"/>
    <n v="5.4"/>
    <m/>
    <m/>
    <n v="5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3"/>
    <d v="2023-04-19T08:39:26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18"/>
    <d v="2023-04-19T08:39:26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5"/>
    <d v="2023-04-19T08:39:26"/>
    <n v="25"/>
    <n v="16"/>
    <n v="9"/>
    <m/>
    <m/>
    <n v="2"/>
    <n v="6"/>
    <n v="3"/>
    <n v="4"/>
    <n v="6"/>
    <n v="2"/>
    <m/>
    <m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6"/>
    <d v="2023-04-19T08:39:26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9"/>
    <d v="2023-04-19T08:39:26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10"/>
    <d v="2023-04-19T08:39:2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33"/>
    <d v="2023-04-19T08:39:2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11"/>
    <d v="2023-04-19T08:39:26"/>
    <n v="51"/>
    <n v="19"/>
    <n v="3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12"/>
    <d v="2023-04-19T08:39:26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6"/>
    <x v="7"/>
    <x v="34"/>
    <d v="2023-04-19T08:39:26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7"/>
    <x v="7"/>
    <x v="15"/>
    <d v="2023-04-19T08:39:4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7"/>
    <x v="7"/>
    <x v="5"/>
    <d v="2023-04-19T08:39:40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7"/>
    <x v="7"/>
    <x v="9"/>
    <d v="2023-04-19T08:39:40"/>
    <n v="14"/>
    <n v="1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7"/>
    <x v="7"/>
    <x v="11"/>
    <d v="2023-04-19T08:39:40"/>
    <n v="14"/>
    <n v="7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8"/>
    <x v="7"/>
    <x v="13"/>
    <d v="2023-04-19T08:41:39"/>
    <n v="18"/>
    <m/>
    <m/>
    <m/>
    <n v="12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8"/>
    <x v="7"/>
    <x v="15"/>
    <d v="2023-04-19T08:41:39"/>
    <n v="30"/>
    <m/>
    <m/>
    <m/>
    <m/>
    <n v="2"/>
    <n v="10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8"/>
    <x v="7"/>
    <x v="16"/>
    <d v="2023-04-19T08:41:39"/>
    <n v="12"/>
    <m/>
    <m/>
    <m/>
    <m/>
    <m/>
    <m/>
    <m/>
    <n v="5"/>
    <m/>
    <n v="6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8"/>
    <x v="7"/>
    <x v="17"/>
    <d v="2023-04-19T08:41:39"/>
    <n v="3.6"/>
    <m/>
    <n v="3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8"/>
    <x v="7"/>
    <x v="5"/>
    <d v="2023-04-19T08:41:39"/>
    <n v="35"/>
    <n v="15"/>
    <n v="21"/>
    <m/>
    <n v="1"/>
    <m/>
    <n v="6"/>
    <n v="4"/>
    <n v="5"/>
    <n v="10"/>
    <n v="5"/>
    <m/>
    <n v="3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8"/>
    <x v="7"/>
    <x v="9"/>
    <d v="2023-04-19T08:41:39"/>
    <n v="72"/>
    <n v="7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8"/>
    <x v="7"/>
    <x v="10"/>
    <d v="2023-04-19T08:41:39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8"/>
    <x v="7"/>
    <x v="11"/>
    <d v="2023-04-19T08:41:39"/>
    <n v="72"/>
    <n v="30"/>
    <n v="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8"/>
    <x v="7"/>
    <x v="12"/>
    <d v="2023-04-19T08:41:39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5"/>
    <x v="7"/>
    <x v="13"/>
    <d v="2023-04-19T08:42:18"/>
    <n v="12"/>
    <m/>
    <m/>
    <m/>
    <n v="8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5"/>
    <x v="7"/>
    <x v="15"/>
    <d v="2023-04-19T08:42:18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5"/>
    <x v="7"/>
    <x v="16"/>
    <d v="2023-04-19T08:42:18"/>
    <n v="4"/>
    <m/>
    <m/>
    <m/>
    <m/>
    <m/>
    <m/>
    <m/>
    <n v="2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5"/>
    <x v="7"/>
    <x v="17"/>
    <d v="2023-04-19T08:42:18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5"/>
    <x v="7"/>
    <x v="5"/>
    <d v="2023-04-19T08:42:18"/>
    <n v="14"/>
    <n v="7"/>
    <n v="7"/>
    <m/>
    <m/>
    <n v="1"/>
    <n v="4"/>
    <n v="2"/>
    <n v="2"/>
    <n v="2"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5"/>
    <x v="7"/>
    <x v="9"/>
    <d v="2023-04-19T08:42:18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5"/>
    <x v="7"/>
    <x v="10"/>
    <d v="2023-04-19T08:42:18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5"/>
    <x v="7"/>
    <x v="33"/>
    <d v="2023-04-19T08:42:1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5"/>
    <x v="0"/>
    <x v="11"/>
    <d v="2023-04-19T08:42:18"/>
    <n v="38"/>
    <n v="17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5"/>
    <x v="0"/>
    <x v="12"/>
    <d v="2023-04-19T08:42:18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5"/>
    <x v="0"/>
    <x v="34"/>
    <d v="2023-04-19T08:42:18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6"/>
    <x v="0"/>
    <x v="13"/>
    <d v="2023-04-19T08:42:35"/>
    <n v="10"/>
    <m/>
    <m/>
    <m/>
    <n v="8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6"/>
    <x v="0"/>
    <x v="15"/>
    <d v="2023-04-19T08:42:35"/>
    <n v="48"/>
    <m/>
    <m/>
    <m/>
    <m/>
    <n v="6"/>
    <n v="24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6"/>
    <x v="0"/>
    <x v="16"/>
    <d v="2023-04-19T08:42:35"/>
    <n v="8"/>
    <m/>
    <m/>
    <m/>
    <m/>
    <m/>
    <m/>
    <m/>
    <n v="0"/>
    <m/>
    <n v="8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6"/>
    <x v="0"/>
    <x v="17"/>
    <d v="2023-04-19T08:42:35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6"/>
    <x v="0"/>
    <x v="5"/>
    <d v="2023-04-19T08:42:35"/>
    <n v="34"/>
    <n v="21"/>
    <n v="13"/>
    <m/>
    <m/>
    <n v="1"/>
    <n v="4"/>
    <n v="4"/>
    <n v="12"/>
    <n v="9"/>
    <m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6"/>
    <x v="0"/>
    <x v="23"/>
    <d v="2023-04-19T08:42:3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6"/>
    <x v="0"/>
    <x v="30"/>
    <d v="2023-04-19T08:42:35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6"/>
    <x v="0"/>
    <x v="9"/>
    <d v="2023-04-19T08:42:35"/>
    <n v="65"/>
    <n v="6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6"/>
    <x v="0"/>
    <x v="10"/>
    <d v="2023-04-19T08:42:3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6"/>
    <x v="0"/>
    <x v="11"/>
    <d v="2023-04-19T08:42:35"/>
    <n v="65"/>
    <n v="34"/>
    <n v="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6"/>
    <x v="0"/>
    <x v="12"/>
    <d v="2023-04-19T08:42:35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7"/>
    <x v="0"/>
    <x v="15"/>
    <d v="2023-04-19T08:42:52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7"/>
    <x v="0"/>
    <x v="16"/>
    <d v="2023-04-19T08:42:52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20"/>
    <d v="2023-04-19T09:13:37"/>
    <n v="19.2"/>
    <n v="3.2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41"/>
    <d v="2023-04-19T09:13:37"/>
    <n v="8.8000000000000007"/>
    <m/>
    <m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29"/>
    <d v="2023-04-19T09:13:37"/>
    <n v="37.200000000000003"/>
    <m/>
    <n v="4"/>
    <n v="16.8"/>
    <n v="12"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4"/>
    <d v="2023-04-19T09:13:37"/>
    <n v="16"/>
    <m/>
    <n v="3.6"/>
    <n v="1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5"/>
    <d v="2023-04-19T09:13:37"/>
    <n v="638"/>
    <n v="212"/>
    <n v="426"/>
    <n v="15"/>
    <n v="27"/>
    <n v="63"/>
    <n v="88"/>
    <n v="63"/>
    <n v="95"/>
    <n v="76"/>
    <n v="101"/>
    <m/>
    <n v="53"/>
    <n v="20"/>
    <n v="3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6"/>
    <d v="2023-04-19T09:13:37"/>
    <n v="11"/>
    <n v="5"/>
    <n v="6"/>
    <m/>
    <m/>
    <m/>
    <n v="1"/>
    <n v="1"/>
    <n v="2"/>
    <n v="3"/>
    <m/>
    <n v="4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7"/>
    <d v="2023-04-19T09:13:37"/>
    <n v="8"/>
    <n v="3"/>
    <n v="5"/>
    <n v="1"/>
    <n v="4"/>
    <n v="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8"/>
    <d v="2023-04-19T09:13:37"/>
    <n v="14"/>
    <n v="7"/>
    <n v="7"/>
    <m/>
    <n v="2"/>
    <n v="7"/>
    <n v="4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21"/>
    <d v="2023-04-19T09:13:37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23"/>
    <d v="2023-04-19T09:13:37"/>
    <n v="13"/>
    <m/>
    <m/>
    <m/>
    <m/>
    <n v="4"/>
    <n v="6"/>
    <n v="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26"/>
    <d v="2023-04-19T09:13:37"/>
    <n v="13.6"/>
    <m/>
    <n v="2.4"/>
    <n v="3.2"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27"/>
    <d v="2023-04-19T09:13:37"/>
    <n v="8.4"/>
    <m/>
    <m/>
    <n v="8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30"/>
    <d v="2023-04-19T09:13:37"/>
    <n v="9"/>
    <n v="5"/>
    <n v="4"/>
    <m/>
    <m/>
    <m/>
    <n v="2"/>
    <n v="2"/>
    <n v="3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31"/>
    <d v="2023-04-19T09:13:37"/>
    <n v="6"/>
    <n v="4"/>
    <n v="2"/>
    <m/>
    <n v="1"/>
    <n v="3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9"/>
    <d v="2023-04-19T09:13:37"/>
    <n v="921"/>
    <n v="9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10"/>
    <d v="2023-04-19T09:13:37"/>
    <n v="72"/>
    <n v="7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0"/>
    <x v="36"/>
    <d v="2023-04-19T09:13:37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9"/>
    <x v="0"/>
    <x v="5"/>
    <d v="2023-04-19T08:46:00"/>
    <n v="9"/>
    <n v="5"/>
    <n v="4"/>
    <m/>
    <m/>
    <m/>
    <m/>
    <n v="1"/>
    <n v="4"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9"/>
    <x v="0"/>
    <x v="9"/>
    <d v="2023-04-19T08:46:00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9"/>
    <x v="4"/>
    <x v="11"/>
    <d v="2023-04-19T08:46:00"/>
    <n v="40"/>
    <n v="13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5"/>
    <x v="4"/>
    <x v="13"/>
    <d v="2023-04-19T08:47:3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5"/>
    <x v="4"/>
    <x v="5"/>
    <d v="2023-04-19T08:47:32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5"/>
    <x v="4"/>
    <x v="9"/>
    <d v="2023-04-19T08:47:32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5"/>
    <x v="4"/>
    <x v="11"/>
    <d v="2023-04-19T08:47:32"/>
    <n v="24"/>
    <n v="16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6"/>
    <x v="4"/>
    <x v="13"/>
    <d v="2023-04-19T08:47:47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6"/>
    <x v="4"/>
    <x v="15"/>
    <d v="2023-04-19T08:47:47"/>
    <n v="16"/>
    <m/>
    <m/>
    <m/>
    <m/>
    <m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6"/>
    <x v="4"/>
    <x v="16"/>
    <d v="2023-04-19T08:47:47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6"/>
    <x v="4"/>
    <x v="17"/>
    <d v="2023-04-19T08:47:47"/>
    <n v="1.8"/>
    <n v="1.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6"/>
    <x v="4"/>
    <x v="5"/>
    <d v="2023-04-19T08:47:47"/>
    <n v="15"/>
    <n v="7"/>
    <n v="8"/>
    <n v="1"/>
    <m/>
    <m/>
    <n v="4"/>
    <m/>
    <n v="5"/>
    <n v="4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6"/>
    <x v="4"/>
    <x v="9"/>
    <d v="2023-04-19T08:47:47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6"/>
    <x v="4"/>
    <x v="11"/>
    <d v="2023-04-19T08:47:47"/>
    <n v="32"/>
    <n v="17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8"/>
    <x v="4"/>
    <x v="15"/>
    <d v="2023-04-19T08:48:06"/>
    <n v="6"/>
    <m/>
    <m/>
    <m/>
    <m/>
    <n v="2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8"/>
    <x v="4"/>
    <x v="16"/>
    <d v="2023-04-19T08:48:06"/>
    <n v="6"/>
    <m/>
    <m/>
    <m/>
    <m/>
    <m/>
    <m/>
    <m/>
    <m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8"/>
    <x v="4"/>
    <x v="5"/>
    <d v="2023-04-19T08:48:06"/>
    <n v="6"/>
    <n v="1"/>
    <n v="5"/>
    <m/>
    <m/>
    <m/>
    <m/>
    <n v="1"/>
    <n v="2"/>
    <m/>
    <m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8"/>
    <x v="4"/>
    <x v="9"/>
    <d v="2023-04-19T08:48:06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8"/>
    <x v="4"/>
    <x v="10"/>
    <d v="2023-04-19T08:48:06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8"/>
    <x v="4"/>
    <x v="11"/>
    <d v="2023-04-19T08:48:06"/>
    <n v="40"/>
    <n v="18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8"/>
    <x v="4"/>
    <x v="12"/>
    <d v="2023-04-19T08:48:06"/>
    <n v="9"/>
    <n v="5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9"/>
    <x v="4"/>
    <x v="13"/>
    <d v="2023-04-19T08:48:2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9"/>
    <x v="4"/>
    <x v="5"/>
    <d v="2023-04-19T08:48:26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9"/>
    <x v="4"/>
    <x v="9"/>
    <d v="2023-04-19T08:48:26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9"/>
    <x v="4"/>
    <x v="10"/>
    <d v="2023-04-19T08:48:2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9"/>
    <x v="4"/>
    <x v="11"/>
    <d v="2023-04-19T08:48:26"/>
    <n v="27"/>
    <n v="11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9"/>
    <x v="4"/>
    <x v="12"/>
    <d v="2023-04-19T08:48:26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0"/>
    <x v="4"/>
    <x v="13"/>
    <d v="2023-04-19T08:48:50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0"/>
    <x v="4"/>
    <x v="5"/>
    <d v="2023-04-19T08:48:50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0"/>
    <x v="4"/>
    <x v="9"/>
    <d v="2023-04-19T08:48:50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0"/>
    <x v="4"/>
    <x v="10"/>
    <d v="2023-04-19T08:48:50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0"/>
    <x v="4"/>
    <x v="11"/>
    <d v="2023-04-19T08:48:50"/>
    <n v="24"/>
    <n v="10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0"/>
    <x v="4"/>
    <x v="12"/>
    <d v="2023-04-19T08:48:50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1"/>
    <x v="4"/>
    <x v="15"/>
    <d v="2023-04-19T08:49:10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2"/>
    <x v="4"/>
    <x v="5"/>
    <d v="2023-04-19T08:44:16"/>
    <n v="8"/>
    <n v="2"/>
    <n v="6"/>
    <m/>
    <m/>
    <m/>
    <n v="2"/>
    <n v="1"/>
    <n v="2"/>
    <n v="2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2"/>
    <x v="13"/>
    <x v="8"/>
    <d v="2023-04-19T08:44:16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2"/>
    <x v="13"/>
    <x v="9"/>
    <d v="2023-04-19T08:44:16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2"/>
    <x v="13"/>
    <x v="10"/>
    <d v="2023-04-19T08:44:1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2"/>
    <x v="13"/>
    <x v="11"/>
    <d v="2023-04-19T08:44:16"/>
    <n v="13"/>
    <n v="6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2"/>
    <x v="13"/>
    <x v="12"/>
    <d v="2023-04-19T08:44:16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7"/>
    <x v="13"/>
    <x v="9"/>
    <d v="2023-04-19T08:45:34"/>
    <n v="93"/>
    <n v="9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7"/>
    <x v="13"/>
    <x v="10"/>
    <d v="2023-04-19T08:45:34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7"/>
    <x v="13"/>
    <x v="11"/>
    <d v="2023-04-19T08:45:34"/>
    <n v="93"/>
    <n v="48"/>
    <n v="4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7"/>
    <x v="13"/>
    <x v="12"/>
    <d v="2023-04-19T08:45:34"/>
    <n v="3"/>
    <n v="0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8"/>
    <x v="13"/>
    <x v="15"/>
    <d v="2023-04-19T08:45:47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8"/>
    <x v="13"/>
    <x v="5"/>
    <d v="2023-04-19T08:45:47"/>
    <n v="2"/>
    <n v="1"/>
    <n v="1"/>
    <m/>
    <m/>
    <m/>
    <m/>
    <m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8"/>
    <x v="13"/>
    <x v="9"/>
    <d v="2023-04-19T08:45:47"/>
    <n v="35"/>
    <n v="3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8"/>
    <x v="13"/>
    <x v="10"/>
    <d v="2023-04-19T08:45:47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8"/>
    <x v="13"/>
    <x v="11"/>
    <d v="2023-04-19T08:45:47"/>
    <n v="35"/>
    <n v="10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8"/>
    <x v="13"/>
    <x v="12"/>
    <d v="2023-04-19T08:45:47"/>
    <n v="2"/>
    <n v="0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9"/>
    <x v="13"/>
    <x v="15"/>
    <d v="2023-04-19T08:46:00"/>
    <n v="18"/>
    <m/>
    <m/>
    <m/>
    <m/>
    <n v="2"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1"/>
    <x v="13"/>
    <x v="5"/>
    <d v="2023-04-19T08:49:10"/>
    <n v="1"/>
    <m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1"/>
    <x v="13"/>
    <x v="9"/>
    <d v="2023-04-19T08:49:10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1"/>
    <x v="13"/>
    <x v="10"/>
    <d v="2023-04-19T08:49:10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1"/>
    <x v="13"/>
    <x v="11"/>
    <d v="2023-04-19T08:49:10"/>
    <n v="21"/>
    <n v="13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1"/>
    <x v="13"/>
    <x v="12"/>
    <d v="2023-04-19T08:49:10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1"/>
    <x v="13"/>
    <x v="32"/>
    <d v="2023-04-19T08:49:10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7"/>
    <x v="13"/>
    <x v="13"/>
    <d v="2023-04-19T08:49:25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7"/>
    <x v="13"/>
    <x v="15"/>
    <d v="2023-04-19T08:49:25"/>
    <n v="18"/>
    <m/>
    <m/>
    <m/>
    <m/>
    <n v="2"/>
    <n v="6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7"/>
    <x v="5"/>
    <x v="16"/>
    <d v="2023-04-19T08:49:25"/>
    <n v="5"/>
    <m/>
    <m/>
    <m/>
    <m/>
    <m/>
    <m/>
    <m/>
    <n v="2"/>
    <m/>
    <m/>
    <n v="1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7"/>
    <x v="5"/>
    <x v="17"/>
    <d v="2023-04-19T08:49:25"/>
    <n v="17.100000000000001"/>
    <m/>
    <n v="13.5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7"/>
    <x v="5"/>
    <x v="5"/>
    <d v="2023-04-19T08:49:25"/>
    <n v="22"/>
    <n v="9"/>
    <n v="13"/>
    <m/>
    <n v="5"/>
    <n v="1"/>
    <n v="1"/>
    <n v="2"/>
    <n v="3"/>
    <n v="5"/>
    <n v="2"/>
    <m/>
    <m/>
    <n v="1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7"/>
    <x v="5"/>
    <x v="9"/>
    <d v="2023-04-19T08:49:25"/>
    <n v="14"/>
    <n v="1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7"/>
    <x v="5"/>
    <x v="11"/>
    <d v="2023-04-19T08:49:25"/>
    <n v="14"/>
    <n v="4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3"/>
    <x v="5"/>
    <x v="13"/>
    <d v="2023-04-19T08:50:37"/>
    <n v="18"/>
    <m/>
    <m/>
    <m/>
    <n v="1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3"/>
    <x v="5"/>
    <x v="15"/>
    <d v="2023-04-19T08:50:37"/>
    <n v="24"/>
    <m/>
    <m/>
    <m/>
    <m/>
    <m/>
    <n v="1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3"/>
    <x v="5"/>
    <x v="16"/>
    <d v="2023-04-19T08:50:37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3"/>
    <x v="5"/>
    <x v="17"/>
    <d v="2023-04-19T08:50:37"/>
    <n v="11.7"/>
    <m/>
    <n v="3.6"/>
    <n v="8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3"/>
    <x v="5"/>
    <x v="29"/>
    <d v="2023-04-19T08:50:37"/>
    <n v="8"/>
    <m/>
    <n v="4.8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3"/>
    <x v="5"/>
    <x v="5"/>
    <d v="2023-04-19T08:50:37"/>
    <n v="29"/>
    <n v="17"/>
    <n v="12"/>
    <m/>
    <n v="2"/>
    <n v="4"/>
    <n v="9"/>
    <m/>
    <n v="8"/>
    <n v="4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3"/>
    <x v="5"/>
    <x v="8"/>
    <d v="2023-04-19T08:50:37"/>
    <n v="2"/>
    <n v="2"/>
    <m/>
    <m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3"/>
    <x v="5"/>
    <x v="9"/>
    <d v="2023-04-19T08:50:37"/>
    <n v="28"/>
    <n v="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3"/>
    <x v="5"/>
    <x v="11"/>
    <d v="2023-04-19T08:50:37"/>
    <n v="28"/>
    <n v="13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13"/>
    <d v="2023-04-19T08:50:51"/>
    <n v="16"/>
    <m/>
    <m/>
    <m/>
    <n v="1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15"/>
    <d v="2023-04-19T08:50:51"/>
    <n v="60"/>
    <m/>
    <m/>
    <m/>
    <m/>
    <n v="8"/>
    <n v="26"/>
    <n v="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16"/>
    <d v="2023-04-19T08:50:51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17"/>
    <d v="2023-04-19T08:50:51"/>
    <n v="1.8"/>
    <m/>
    <m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1"/>
    <d v="2023-04-19T08:50:51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18"/>
    <d v="2023-04-19T08:50:51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5"/>
    <d v="2023-04-19T08:50:51"/>
    <n v="41"/>
    <n v="21"/>
    <n v="20"/>
    <m/>
    <m/>
    <n v="1"/>
    <n v="7"/>
    <n v="5"/>
    <n v="13"/>
    <n v="13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6"/>
    <d v="2023-04-19T08:50:51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9"/>
    <d v="2023-04-19T08:50:51"/>
    <n v="107"/>
    <n v="10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10"/>
    <d v="2023-04-19T08:50:5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11"/>
    <d v="2023-04-19T08:50:51"/>
    <n v="107"/>
    <n v="44"/>
    <n v="6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2"/>
    <x v="5"/>
    <x v="12"/>
    <d v="2023-04-19T08:50:51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3"/>
    <x v="5"/>
    <x v="15"/>
    <d v="2023-04-19T08:52:37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3"/>
    <x v="5"/>
    <x v="16"/>
    <d v="2023-04-19T08:52:37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3"/>
    <x v="5"/>
    <x v="17"/>
    <d v="2023-04-19T08:52:37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3"/>
    <x v="5"/>
    <x v="5"/>
    <d v="2023-04-19T08:52:37"/>
    <n v="7"/>
    <n v="5"/>
    <n v="2"/>
    <m/>
    <m/>
    <n v="1"/>
    <m/>
    <m/>
    <n v="2"/>
    <n v="2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3"/>
    <x v="5"/>
    <x v="9"/>
    <d v="2023-04-19T08:52:37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3"/>
    <x v="5"/>
    <x v="10"/>
    <d v="2023-04-19T08:52:37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3"/>
    <x v="5"/>
    <x v="11"/>
    <d v="2023-04-19T08:52:37"/>
    <n v="22"/>
    <n v="14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3"/>
    <x v="5"/>
    <x v="12"/>
    <d v="2023-04-19T08:52:37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8"/>
    <x v="5"/>
    <x v="13"/>
    <d v="2023-04-19T08:59:1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8"/>
    <x v="5"/>
    <x v="15"/>
    <d v="2023-04-19T08:59:13"/>
    <n v="22"/>
    <m/>
    <m/>
    <m/>
    <m/>
    <n v="4"/>
    <n v="6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8"/>
    <x v="5"/>
    <x v="5"/>
    <d v="2023-04-19T08:59:13"/>
    <n v="12"/>
    <n v="7"/>
    <n v="6"/>
    <m/>
    <m/>
    <m/>
    <n v="1"/>
    <n v="2"/>
    <n v="3"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8"/>
    <x v="5"/>
    <x v="9"/>
    <d v="2023-04-19T08:59:13"/>
    <n v="23"/>
    <n v="2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8"/>
    <x v="5"/>
    <x v="10"/>
    <d v="2023-04-19T08:59:13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8"/>
    <x v="3"/>
    <x v="11"/>
    <d v="2023-04-19T08:59:13"/>
    <n v="23"/>
    <n v="11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8"/>
    <x v="3"/>
    <x v="12"/>
    <d v="2023-04-19T08:59:13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3"/>
    <x v="13"/>
    <d v="2023-04-19T08:56:55"/>
    <n v="10"/>
    <m/>
    <m/>
    <m/>
    <n v="10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3"/>
    <x v="15"/>
    <d v="2023-04-19T08:56:55"/>
    <n v="18"/>
    <m/>
    <m/>
    <m/>
    <m/>
    <n v="2"/>
    <n v="1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3"/>
    <x v="11"/>
    <d v="2023-04-19T08:22:55"/>
    <n v="107"/>
    <n v="47"/>
    <n v="6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5"/>
    <x v="12"/>
    <d v="2023-04-19T08:22:55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5"/>
    <x v="32"/>
    <d v="2023-04-19T08:22:5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4"/>
    <x v="5"/>
    <x v="15"/>
    <d v="2023-04-19T08:23:1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4"/>
    <x v="5"/>
    <x v="3"/>
    <d v="2023-04-19T08:23:1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4"/>
    <x v="5"/>
    <x v="18"/>
    <d v="2023-04-19T08:23:1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4"/>
    <x v="5"/>
    <x v="5"/>
    <d v="2023-04-19T08:23:10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4"/>
    <x v="5"/>
    <x v="6"/>
    <d v="2023-04-19T08:23:10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4"/>
    <x v="5"/>
    <x v="9"/>
    <d v="2023-04-19T08:23:10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4"/>
    <x v="5"/>
    <x v="10"/>
    <d v="2023-04-19T08:23:10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4"/>
    <x v="12"/>
    <x v="11"/>
    <d v="2023-04-19T08:23:10"/>
    <n v="21"/>
    <n v="10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4"/>
    <x v="12"/>
    <x v="12"/>
    <d v="2023-04-19T08:23:10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2"/>
    <x v="15"/>
    <d v="2023-04-19T08:23:40"/>
    <n v="12"/>
    <m/>
    <m/>
    <m/>
    <m/>
    <m/>
    <n v="1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2"/>
    <x v="16"/>
    <d v="2023-04-19T08:23:40"/>
    <n v="6"/>
    <m/>
    <m/>
    <m/>
    <m/>
    <m/>
    <m/>
    <m/>
    <n v="2"/>
    <m/>
    <m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2"/>
    <x v="17"/>
    <d v="2023-04-19T08:23:40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2"/>
    <x v="18"/>
    <d v="2023-04-19T08:23:40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2"/>
    <x v="28"/>
    <d v="2023-04-19T08:23:40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6"/>
    <x v="12"/>
    <x v="17"/>
    <d v="2023-04-19T08:16:13"/>
    <n v="8.1"/>
    <m/>
    <n v="4.5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6"/>
    <x v="12"/>
    <x v="3"/>
    <d v="2023-04-19T08:16:1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6"/>
    <x v="12"/>
    <x v="18"/>
    <d v="2023-04-19T08:16:1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6"/>
    <x v="0"/>
    <x v="5"/>
    <d v="2023-04-19T08:16:13"/>
    <n v="67"/>
    <n v="18"/>
    <n v="49"/>
    <m/>
    <n v="1"/>
    <n v="2"/>
    <n v="4"/>
    <n v="9"/>
    <n v="20"/>
    <n v="19"/>
    <n v="7"/>
    <m/>
    <n v="3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6"/>
    <x v="0"/>
    <x v="6"/>
    <d v="2023-04-19T08:16:13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6"/>
    <x v="0"/>
    <x v="9"/>
    <d v="2023-04-19T08:16:13"/>
    <n v="202"/>
    <n v="20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6"/>
    <x v="0"/>
    <x v="11"/>
    <d v="2023-04-19T08:16:13"/>
    <n v="202"/>
    <n v="88"/>
    <n v="1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0"/>
    <x v="13"/>
    <d v="2023-04-19T08:16:30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0"/>
    <x v="15"/>
    <d v="2023-04-19T08:16:30"/>
    <n v="20"/>
    <m/>
    <m/>
    <m/>
    <m/>
    <m/>
    <n v="10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0"/>
    <x v="16"/>
    <d v="2023-04-19T08:16:30"/>
    <n v="12"/>
    <m/>
    <m/>
    <m/>
    <m/>
    <m/>
    <m/>
    <m/>
    <n v="4"/>
    <m/>
    <n v="8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0"/>
    <x v="17"/>
    <d v="2023-04-19T08:16:30"/>
    <n v="11.7"/>
    <m/>
    <n v="3.6"/>
    <n v="8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0"/>
    <x v="3"/>
    <d v="2023-04-19T08:16:3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0"/>
    <x v="18"/>
    <d v="2023-04-19T08:16:3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0"/>
    <x v="5"/>
    <d v="2023-04-19T08:16:30"/>
    <n v="25"/>
    <n v="8"/>
    <n v="17"/>
    <m/>
    <n v="1"/>
    <n v="3"/>
    <n v="2"/>
    <n v="1"/>
    <n v="5"/>
    <n v="5"/>
    <n v="4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0"/>
    <x v="6"/>
    <d v="2023-04-19T08:16:30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0"/>
    <x v="9"/>
    <d v="2023-04-19T08:16:30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0"/>
    <x v="10"/>
    <d v="2023-04-19T08:16:30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8"/>
    <x v="0"/>
    <x v="12"/>
    <d v="2023-04-19T08:17:25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9"/>
    <x v="0"/>
    <x v="13"/>
    <d v="2023-04-19T08:18:1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9"/>
    <x v="0"/>
    <x v="15"/>
    <d v="2023-04-19T08:18:12"/>
    <n v="10"/>
    <m/>
    <m/>
    <m/>
    <m/>
    <m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9"/>
    <x v="0"/>
    <x v="5"/>
    <d v="2023-04-19T08:18:12"/>
    <n v="6"/>
    <n v="2"/>
    <n v="4"/>
    <m/>
    <m/>
    <m/>
    <n v="1"/>
    <m/>
    <n v="4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9"/>
    <x v="0"/>
    <x v="9"/>
    <d v="2023-04-19T08:18:12"/>
    <n v="34"/>
    <n v="3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9"/>
    <x v="0"/>
    <x v="10"/>
    <d v="2023-04-19T08:18:1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9"/>
    <x v="0"/>
    <x v="11"/>
    <d v="2023-04-19T08:18:12"/>
    <n v="34"/>
    <n v="16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9"/>
    <x v="0"/>
    <x v="12"/>
    <d v="2023-04-19T08:18:12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0"/>
    <x v="0"/>
    <x v="13"/>
    <d v="2023-04-19T08:18:28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0"/>
    <x v="0"/>
    <x v="15"/>
    <d v="2023-04-19T08:18:28"/>
    <n v="6"/>
    <m/>
    <m/>
    <m/>
    <m/>
    <n v="2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0"/>
    <x v="0"/>
    <x v="1"/>
    <d v="2023-04-19T08:18:2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0"/>
    <x v="1"/>
    <x v="3"/>
    <d v="2023-04-19T08:18:28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0"/>
    <x v="1"/>
    <x v="18"/>
    <d v="2023-04-19T08:18:28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0"/>
    <x v="1"/>
    <x v="5"/>
    <d v="2023-04-19T08:18:28"/>
    <n v="5"/>
    <n v="2"/>
    <n v="3"/>
    <m/>
    <m/>
    <m/>
    <n v="2"/>
    <n v="1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0"/>
    <x v="1"/>
    <x v="6"/>
    <d v="2023-04-19T08:18:28"/>
    <n v="2"/>
    <n v="1"/>
    <n v="1"/>
    <m/>
    <m/>
    <m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0"/>
    <x v="1"/>
    <x v="9"/>
    <d v="2023-04-19T08:18:28"/>
    <n v="14"/>
    <n v="1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0"/>
    <x v="1"/>
    <x v="10"/>
    <d v="2023-04-19T08:18:2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1"/>
    <x v="12"/>
    <d v="2023-04-19T08:10:26"/>
    <n v="9"/>
    <n v="3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1"/>
    <x v="34"/>
    <d v="2023-04-19T08:10:26"/>
    <n v="13"/>
    <n v="6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1"/>
    <x v="32"/>
    <d v="2023-04-19T08:10:26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13"/>
    <d v="2023-04-19T08:12:12"/>
    <n v="238"/>
    <m/>
    <m/>
    <m/>
    <n v="23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15"/>
    <d v="2023-04-19T08:12:12"/>
    <n v="619"/>
    <m/>
    <m/>
    <m/>
    <m/>
    <n v="68"/>
    <n v="282"/>
    <n v="26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16"/>
    <d v="2023-04-19T08:12:12"/>
    <n v="147"/>
    <m/>
    <m/>
    <m/>
    <m/>
    <m/>
    <m/>
    <m/>
    <n v="93"/>
    <m/>
    <n v="42"/>
    <m/>
    <n v="1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17"/>
    <d v="2023-04-19T08:12:12"/>
    <n v="244.8"/>
    <n v="3.6"/>
    <n v="96.7"/>
    <n v="144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3"/>
    <d v="2023-04-19T08:12:12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18"/>
    <d v="2023-04-19T08:12:12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20"/>
    <d v="2023-04-19T08:12:12"/>
    <n v="1.6"/>
    <m/>
    <n v="1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29"/>
    <d v="2023-04-19T08:12:12"/>
    <n v="22.4"/>
    <n v="4.4000000000000004"/>
    <n v="3.2"/>
    <n v="1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4"/>
    <d v="2023-04-19T08:12:12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5"/>
    <d v="2023-04-19T08:12:12"/>
    <n v="619"/>
    <n v="319"/>
    <n v="300"/>
    <n v="3"/>
    <n v="18"/>
    <n v="41"/>
    <n v="119"/>
    <n v="34"/>
    <n v="141"/>
    <n v="137"/>
    <n v="93"/>
    <m/>
    <n v="21"/>
    <m/>
    <n v="1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7"/>
    <d v="2023-04-19T08:12:12"/>
    <n v="1"/>
    <m/>
    <n v="1"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8"/>
    <d v="2023-04-19T08:12:12"/>
    <n v="13"/>
    <n v="10"/>
    <n v="3"/>
    <n v="1"/>
    <n v="2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21"/>
    <d v="2023-04-19T08:12:12"/>
    <n v="26"/>
    <m/>
    <m/>
    <m/>
    <n v="2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"/>
    <x v="30"/>
    <d v="2023-04-19T08:12:12"/>
    <n v="13"/>
    <n v="6"/>
    <n v="7"/>
    <m/>
    <m/>
    <m/>
    <n v="13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"/>
    <x v="5"/>
    <d v="2023-04-19T08:23:40"/>
    <n v="13"/>
    <n v="7"/>
    <n v="6"/>
    <m/>
    <m/>
    <n v="1"/>
    <m/>
    <m/>
    <n v="5"/>
    <n v="1"/>
    <n v="2"/>
    <m/>
    <m/>
    <m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"/>
    <x v="6"/>
    <d v="2023-04-19T08:23:40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"/>
    <x v="9"/>
    <d v="2023-04-19T08:23:40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"/>
    <x v="10"/>
    <d v="2023-04-19T08:23:40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"/>
    <x v="11"/>
    <d v="2023-04-19T08:23:40"/>
    <n v="40"/>
    <n v="17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"/>
    <x v="12"/>
    <d v="2023-04-19T08:23:40"/>
    <n v="5"/>
    <n v="1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5"/>
    <x v="1"/>
    <x v="32"/>
    <d v="2023-04-19T08:23:40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4"/>
    <x v="1"/>
    <x v="13"/>
    <d v="2023-04-19T08:23:57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4"/>
    <x v="1"/>
    <x v="15"/>
    <d v="2023-04-19T08:23:57"/>
    <n v="49"/>
    <m/>
    <m/>
    <m/>
    <m/>
    <n v="4"/>
    <n v="24"/>
    <n v="2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4"/>
    <x v="1"/>
    <x v="16"/>
    <d v="2023-04-19T08:23:57"/>
    <n v="4"/>
    <m/>
    <m/>
    <m/>
    <m/>
    <m/>
    <m/>
    <m/>
    <n v="3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4"/>
    <x v="1"/>
    <x v="3"/>
    <d v="2023-04-19T08:23:57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4"/>
    <x v="1"/>
    <x v="18"/>
    <d v="2023-04-19T08:23:57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8"/>
    <d v="2023-06-22T11:01:28"/>
    <n v="2"/>
    <n v="1"/>
    <n v="1"/>
    <m/>
    <m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22"/>
    <d v="2023-06-22T11:01:28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23"/>
    <d v="2023-06-22T11:01:28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30"/>
    <d v="2023-06-22T11:01:28"/>
    <n v="2"/>
    <m/>
    <n v="2"/>
    <m/>
    <m/>
    <n v="1"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9"/>
    <d v="2023-06-22T11:01:28"/>
    <n v="365"/>
    <n v="36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10"/>
    <d v="2023-06-22T11:01:28"/>
    <n v="34"/>
    <n v="3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44"/>
    <d v="2023-06-22T11:01:2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11"/>
    <d v="2023-06-22T11:01:28"/>
    <n v="365"/>
    <n v="156"/>
    <n v="20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12"/>
    <d v="2023-06-22T11:01:28"/>
    <n v="34"/>
    <n v="11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45"/>
    <d v="2023-06-22T11:01:2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14"/>
    <d v="2023-06-22T11:01:58"/>
    <n v="182"/>
    <m/>
    <m/>
    <m/>
    <n v="114"/>
    <n v="6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15"/>
    <d v="2023-06-22T11:01:58"/>
    <n v="220"/>
    <m/>
    <m/>
    <m/>
    <m/>
    <n v="4"/>
    <n v="116"/>
    <n v="10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16"/>
    <d v="2023-06-22T11:01:58"/>
    <n v="71"/>
    <m/>
    <m/>
    <m/>
    <m/>
    <m/>
    <m/>
    <m/>
    <n v="44"/>
    <m/>
    <n v="18"/>
    <n v="1"/>
    <n v="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17"/>
    <d v="2023-06-22T11:01:58"/>
    <n v="80"/>
    <n v="9.6"/>
    <n v="12.8"/>
    <n v="57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2"/>
    <d v="2023-06-22T11:01:58"/>
    <n v="16"/>
    <m/>
    <m/>
    <m/>
    <n v="8"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18"/>
    <d v="2023-06-22T11:01:58"/>
    <n v="20"/>
    <m/>
    <m/>
    <n v="4"/>
    <n v="8"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1"/>
    <x v="28"/>
    <d v="2023-06-22T11:01:58"/>
    <n v="5.6"/>
    <m/>
    <m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1"/>
    <x v="29"/>
    <d v="2023-06-22T11:01:58"/>
    <n v="16"/>
    <m/>
    <m/>
    <n v="3.2"/>
    <n v="12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1"/>
    <x v="5"/>
    <d v="2023-06-22T11:01:58"/>
    <n v="284"/>
    <n v="105"/>
    <n v="179"/>
    <n v="3"/>
    <n v="4"/>
    <n v="23"/>
    <n v="50"/>
    <n v="33"/>
    <n v="58"/>
    <n v="51"/>
    <n v="44"/>
    <m/>
    <n v="9"/>
    <n v="1"/>
    <n v="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1"/>
    <x v="6"/>
    <d v="2023-06-22T11:01:58"/>
    <n v="10"/>
    <n v="3"/>
    <n v="7"/>
    <m/>
    <m/>
    <n v="2"/>
    <n v="4"/>
    <m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1"/>
    <x v="8"/>
    <d v="2023-06-22T11:01:58"/>
    <n v="4"/>
    <m/>
    <m/>
    <m/>
    <m/>
    <n v="1"/>
    <n v="3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1"/>
    <x v="22"/>
    <d v="2023-06-22T11:01:58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1"/>
    <x v="23"/>
    <d v="2023-06-22T11:01:58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26"/>
    <d v="2023-06-22T11:01:58"/>
    <n v="2.8"/>
    <m/>
    <m/>
    <m/>
    <n v="2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27"/>
    <d v="2023-06-22T11:01:58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30"/>
    <d v="2023-06-22T11:01:58"/>
    <n v="3"/>
    <n v="3"/>
    <m/>
    <m/>
    <m/>
    <m/>
    <m/>
    <n v="1"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31"/>
    <d v="2023-06-22T11:01:58"/>
    <n v="2"/>
    <n v="1"/>
    <n v="1"/>
    <m/>
    <m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9"/>
    <d v="2023-06-22T11:01:58"/>
    <n v="411"/>
    <n v="4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10"/>
    <d v="2023-06-22T11:01:58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11"/>
    <d v="2023-06-22T11:01:58"/>
    <n v="411"/>
    <n v="168"/>
    <n v="24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0"/>
    <x v="1"/>
    <x v="12"/>
    <d v="2023-06-22T11:01:58"/>
    <n v="13"/>
    <n v="2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"/>
    <x v="14"/>
    <d v="2023-06-22T11:02:30"/>
    <n v="178"/>
    <m/>
    <m/>
    <m/>
    <n v="106"/>
    <n v="7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"/>
    <x v="15"/>
    <d v="2023-06-22T11:02:30"/>
    <n v="291"/>
    <m/>
    <m/>
    <m/>
    <m/>
    <n v="14"/>
    <n v="146"/>
    <n v="13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16"/>
    <d v="2023-06-22T11:02:30"/>
    <n v="105"/>
    <m/>
    <m/>
    <m/>
    <m/>
    <m/>
    <m/>
    <m/>
    <n v="44"/>
    <m/>
    <n v="26"/>
    <n v="10"/>
    <n v="2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17"/>
    <d v="2023-06-22T11:02:30"/>
    <n v="191.2"/>
    <n v="20.8"/>
    <n v="45.6"/>
    <n v="12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2"/>
    <d v="2023-06-22T11:02:30"/>
    <n v="24"/>
    <m/>
    <m/>
    <m/>
    <n v="2"/>
    <m/>
    <n v="12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18"/>
    <d v="2023-06-22T11:02:30"/>
    <n v="20"/>
    <m/>
    <m/>
    <n v="4"/>
    <n v="2"/>
    <m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28"/>
    <d v="2023-06-22T11:02:30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20"/>
    <d v="2023-06-22T11:02:30"/>
    <n v="8.8000000000000007"/>
    <n v="4"/>
    <m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29"/>
    <d v="2023-06-22T11:02:30"/>
    <n v="20"/>
    <n v="1.6"/>
    <n v="10"/>
    <n v="6.8"/>
    <n v="1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4"/>
    <d v="2023-06-22T11:02:30"/>
    <n v="9.6"/>
    <n v="1.2"/>
    <m/>
    <n v="6"/>
    <m/>
    <n v="2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5"/>
    <d v="2023-06-22T11:02:30"/>
    <n v="395"/>
    <n v="122"/>
    <n v="273"/>
    <n v="11"/>
    <n v="17"/>
    <n v="46"/>
    <n v="53"/>
    <n v="36"/>
    <n v="73"/>
    <n v="67"/>
    <n v="44"/>
    <m/>
    <n v="13"/>
    <n v="10"/>
    <n v="2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6"/>
    <d v="2023-06-22T11:02:30"/>
    <n v="14"/>
    <n v="9"/>
    <n v="5"/>
    <m/>
    <m/>
    <n v="2"/>
    <n v="1"/>
    <m/>
    <n v="6"/>
    <n v="5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7"/>
    <d v="2023-06-22T11:02:30"/>
    <n v="3"/>
    <n v="2"/>
    <n v="1"/>
    <n v="1"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8"/>
    <d v="2023-06-22T11:02:30"/>
    <n v="11"/>
    <n v="8"/>
    <n v="3"/>
    <n v="2"/>
    <n v="3"/>
    <n v="4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9"/>
    <d v="2023-06-22T11:02:30"/>
    <n v="385"/>
    <n v="38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10"/>
    <d v="2023-06-22T11:02:30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11"/>
    <d v="2023-06-22T11:02:30"/>
    <n v="385"/>
    <n v="154"/>
    <n v="2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"/>
    <x v="14"/>
    <x v="12"/>
    <d v="2023-06-22T11:02:30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4"/>
    <x v="14"/>
    <d v="2023-06-22T11:02:44"/>
    <n v="312"/>
    <m/>
    <m/>
    <m/>
    <n v="192"/>
    <n v="118"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15"/>
    <d v="2023-06-22T11:02:44"/>
    <n v="399"/>
    <m/>
    <m/>
    <m/>
    <m/>
    <n v="10"/>
    <n v="232"/>
    <n v="15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16"/>
    <d v="2023-06-22T11:02:44"/>
    <n v="243"/>
    <m/>
    <m/>
    <m/>
    <m/>
    <m/>
    <m/>
    <m/>
    <n v="113"/>
    <m/>
    <n v="84"/>
    <n v="11"/>
    <n v="3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17"/>
    <d v="2023-06-22T11:02:44"/>
    <n v="182.4"/>
    <m/>
    <n v="28.8"/>
    <n v="15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2"/>
    <d v="2023-06-22T11:02:44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18"/>
    <d v="2023-06-22T11:02:44"/>
    <n v="10"/>
    <m/>
    <m/>
    <n v="4"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19"/>
    <d v="2023-06-22T11:02:44"/>
    <n v="10"/>
    <m/>
    <m/>
    <m/>
    <m/>
    <m/>
    <m/>
    <m/>
    <m/>
    <n v="6"/>
    <m/>
    <n v="2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28"/>
    <d v="2023-06-22T11:02:44"/>
    <n v="1.6"/>
    <n v="0.8"/>
    <m/>
    <n v="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20"/>
    <d v="2023-06-22T11:02:44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41"/>
    <d v="2023-06-22T11:02:44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29"/>
    <d v="2023-06-22T11:02:44"/>
    <n v="6"/>
    <m/>
    <n v="1.6"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4"/>
    <d v="2023-06-22T11:02:44"/>
    <n v="3.2"/>
    <m/>
    <n v="3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5"/>
    <d v="2023-06-22T11:02:44"/>
    <n v="627"/>
    <n v="243"/>
    <n v="384"/>
    <m/>
    <n v="11"/>
    <n v="57"/>
    <n v="96"/>
    <n v="64"/>
    <n v="116"/>
    <n v="80"/>
    <n v="115"/>
    <m/>
    <n v="42"/>
    <n v="11"/>
    <n v="3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6"/>
    <d v="2023-06-22T11:02:44"/>
    <n v="8"/>
    <n v="5"/>
    <n v="3"/>
    <n v="1"/>
    <m/>
    <n v="2"/>
    <m/>
    <m/>
    <n v="1"/>
    <n v="2"/>
    <m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7"/>
    <d v="2023-06-22T11:02:44"/>
    <n v="4"/>
    <n v="2"/>
    <n v="2"/>
    <n v="1"/>
    <n v="1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8"/>
    <d v="2023-06-22T11:02:44"/>
    <n v="3"/>
    <n v="2"/>
    <n v="1"/>
    <m/>
    <n v="2"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22"/>
    <d v="2023-06-22T11:02:44"/>
    <n v="51"/>
    <n v="4"/>
    <n v="7"/>
    <n v="14"/>
    <n v="18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3"/>
    <x v="23"/>
    <d v="2023-06-22T11:02:44"/>
    <n v="22"/>
    <m/>
    <m/>
    <m/>
    <m/>
    <m/>
    <n v="1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24"/>
    <d v="2023-06-22T11:02:44"/>
    <n v="1"/>
    <m/>
    <m/>
    <m/>
    <m/>
    <m/>
    <m/>
    <m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25"/>
    <d v="2023-06-22T11:02:44"/>
    <n v="8"/>
    <m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26"/>
    <d v="2023-06-22T11:02:44"/>
    <n v="60"/>
    <m/>
    <n v="4.4000000000000004"/>
    <n v="26"/>
    <n v="25.2"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27"/>
    <d v="2023-06-22T11:02:44"/>
    <n v="29.2"/>
    <m/>
    <n v="4.4000000000000004"/>
    <n v="12.8"/>
    <n v="7.6"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30"/>
    <d v="2023-06-22T11:02:44"/>
    <n v="38"/>
    <n v="21"/>
    <n v="17"/>
    <n v="2"/>
    <n v="4"/>
    <n v="7"/>
    <n v="9"/>
    <n v="4"/>
    <n v="9"/>
    <n v="2"/>
    <m/>
    <m/>
    <m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35"/>
    <d v="2023-06-22T11:02:44"/>
    <n v="2"/>
    <n v="1"/>
    <n v="1"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31"/>
    <d v="2023-06-22T11:02:44"/>
    <n v="24"/>
    <n v="15"/>
    <n v="9"/>
    <m/>
    <n v="2"/>
    <n v="10"/>
    <n v="1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9"/>
    <d v="2023-06-22T11:02:44"/>
    <n v="1169"/>
    <n v="116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10"/>
    <d v="2023-06-22T11:02:44"/>
    <n v="28"/>
    <n v="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36"/>
    <d v="2023-06-22T11:02:44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11"/>
    <d v="2023-06-22T11:02:44"/>
    <n v="1169"/>
    <n v="478"/>
    <n v="69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12"/>
    <d v="2023-06-22T11:02:44"/>
    <n v="28"/>
    <n v="10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"/>
    <x v="1"/>
    <x v="37"/>
    <d v="2023-06-22T11:02:44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"/>
    <x v="14"/>
    <d v="2023-06-22T11:02:59"/>
    <n v="228"/>
    <m/>
    <m/>
    <m/>
    <n v="114"/>
    <n v="11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"/>
    <x v="15"/>
    <d v="2023-06-22T11:02:59"/>
    <n v="427"/>
    <m/>
    <m/>
    <m/>
    <m/>
    <n v="12"/>
    <n v="218"/>
    <n v="19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"/>
    <x v="16"/>
    <d v="2023-06-22T11:02:59"/>
    <n v="127"/>
    <m/>
    <m/>
    <m/>
    <m/>
    <m/>
    <m/>
    <m/>
    <n v="53"/>
    <m/>
    <n v="32"/>
    <n v="8"/>
    <n v="3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"/>
    <x v="17"/>
    <d v="2023-06-22T11:02:59"/>
    <n v="183.2"/>
    <n v="6.4"/>
    <n v="48"/>
    <n v="128.8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2"/>
    <d v="2023-06-22T11:02:59"/>
    <n v="8"/>
    <m/>
    <m/>
    <m/>
    <n v="2"/>
    <n v="2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3"/>
    <d v="2023-06-22T11:02:5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18"/>
    <d v="2023-06-22T11:02:59"/>
    <n v="12"/>
    <m/>
    <m/>
    <n v="2"/>
    <n v="2"/>
    <n v="2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19"/>
    <d v="2023-06-22T11:02:59"/>
    <n v="6"/>
    <m/>
    <m/>
    <m/>
    <m/>
    <m/>
    <m/>
    <m/>
    <m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20"/>
    <d v="2023-06-22T11:02:59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29"/>
    <d v="2023-06-22T11:02:59"/>
    <n v="16.399999999999999"/>
    <m/>
    <m/>
    <m/>
    <n v="16.399999999999999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4"/>
    <d v="2023-06-22T11:02:59"/>
    <n v="8.8000000000000007"/>
    <m/>
    <m/>
    <n v="4.4000000000000004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5"/>
    <d v="2023-06-22T11:02:59"/>
    <n v="508"/>
    <n v="188"/>
    <n v="320"/>
    <n v="2"/>
    <n v="17"/>
    <n v="49"/>
    <n v="57"/>
    <n v="63"/>
    <n v="109"/>
    <n v="100"/>
    <n v="53"/>
    <m/>
    <n v="16"/>
    <n v="8"/>
    <n v="3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6"/>
    <d v="2023-06-22T11:02:59"/>
    <n v="8"/>
    <n v="4"/>
    <n v="4"/>
    <m/>
    <m/>
    <n v="1"/>
    <n v="1"/>
    <n v="1"/>
    <n v="2"/>
    <n v="1"/>
    <m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7"/>
    <d v="2023-06-22T11:02:59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8"/>
    <d v="2023-06-22T11:02:59"/>
    <n v="6"/>
    <n v="3"/>
    <n v="3"/>
    <m/>
    <m/>
    <n v="1"/>
    <n v="4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22"/>
    <d v="2023-06-22T11:02:59"/>
    <n v="16"/>
    <m/>
    <m/>
    <n v="6"/>
    <n v="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23"/>
    <d v="2023-06-22T11:02:59"/>
    <n v="8"/>
    <m/>
    <m/>
    <m/>
    <m/>
    <m/>
    <m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30"/>
    <d v="2023-06-22T11:02:59"/>
    <n v="12"/>
    <n v="6"/>
    <n v="6"/>
    <m/>
    <m/>
    <n v="3"/>
    <n v="2"/>
    <n v="3"/>
    <m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4"/>
    <x v="9"/>
    <d v="2023-06-22T11:02:59"/>
    <n v="752"/>
    <n v="75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"/>
    <x v="10"/>
    <d v="2023-06-22T11:02:59"/>
    <n v="122"/>
    <n v="1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"/>
    <x v="33"/>
    <d v="2023-06-22T11:02:59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1"/>
    <x v="11"/>
    <d v="2023-06-22T11:02:59"/>
    <n v="752"/>
    <n v="312"/>
    <n v="44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1"/>
    <x v="12"/>
    <d v="2023-06-22T11:02:59"/>
    <n v="122"/>
    <n v="37"/>
    <n v="8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"/>
    <x v="11"/>
    <x v="34"/>
    <d v="2023-06-22T11:02:59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1"/>
    <x v="14"/>
    <d v="2023-06-22T11:03:11"/>
    <n v="324"/>
    <m/>
    <m/>
    <m/>
    <n v="176"/>
    <n v="14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1"/>
    <x v="15"/>
    <d v="2023-06-22T11:03:11"/>
    <n v="556"/>
    <m/>
    <m/>
    <m/>
    <m/>
    <m/>
    <n v="292"/>
    <n v="26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1"/>
    <x v="16"/>
    <d v="2023-06-22T11:03:11"/>
    <n v="250"/>
    <m/>
    <m/>
    <m/>
    <m/>
    <m/>
    <m/>
    <m/>
    <n v="109"/>
    <m/>
    <n v="78"/>
    <n v="20"/>
    <n v="4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1"/>
    <x v="17"/>
    <d v="2023-06-22T11:03:11"/>
    <n v="260.8"/>
    <n v="8"/>
    <n v="76"/>
    <n v="176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1"/>
    <x v="2"/>
    <d v="2023-06-22T11:03:11"/>
    <n v="4"/>
    <m/>
    <m/>
    <m/>
    <n v="2"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1"/>
    <x v="18"/>
    <d v="2023-06-22T11:03:11"/>
    <n v="8"/>
    <m/>
    <m/>
    <n v="4"/>
    <n v="2"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1"/>
    <x v="19"/>
    <d v="2023-06-22T11:03:11"/>
    <n v="9"/>
    <m/>
    <m/>
    <m/>
    <m/>
    <m/>
    <m/>
    <m/>
    <m/>
    <n v="6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1"/>
    <x v="28"/>
    <d v="2023-06-22T11:03:11"/>
    <n v="7.2"/>
    <n v="3.2"/>
    <n v="1.6"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1"/>
    <x v="20"/>
    <d v="2023-06-22T11:03:11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29"/>
    <d v="2023-06-22T11:03:11"/>
    <n v="37.6"/>
    <n v="1.6"/>
    <n v="10.4"/>
    <n v="14"/>
    <n v="9.1999999999999993"/>
    <n v="2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4"/>
    <d v="2023-06-22T11:03:11"/>
    <n v="37.200000000000003"/>
    <n v="3.2"/>
    <n v="4.8"/>
    <n v="21.6"/>
    <n v="7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5"/>
    <d v="2023-06-22T11:03:11"/>
    <n v="763"/>
    <n v="274"/>
    <n v="489"/>
    <n v="5"/>
    <n v="29"/>
    <n v="75"/>
    <n v="88"/>
    <n v="74"/>
    <n v="146"/>
    <n v="135"/>
    <n v="109"/>
    <m/>
    <n v="39"/>
    <n v="20"/>
    <n v="4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6"/>
    <d v="2023-06-22T11:03:11"/>
    <n v="9"/>
    <n v="4"/>
    <n v="5"/>
    <n v="2"/>
    <n v="1"/>
    <n v="1"/>
    <n v="1"/>
    <m/>
    <m/>
    <n v="1"/>
    <m/>
    <n v="2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7"/>
    <d v="2023-06-22T11:03:11"/>
    <n v="1"/>
    <m/>
    <n v="1"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8"/>
    <d v="2023-06-22T11:03:11"/>
    <n v="21"/>
    <n v="11"/>
    <n v="10"/>
    <n v="2"/>
    <n v="4"/>
    <n v="9"/>
    <n v="5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22"/>
    <d v="2023-06-22T11:03:11"/>
    <n v="25"/>
    <m/>
    <n v="1"/>
    <n v="10"/>
    <n v="4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23"/>
    <d v="2023-06-22T11:03:11"/>
    <n v="28"/>
    <m/>
    <m/>
    <m/>
    <m/>
    <m/>
    <n v="10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24"/>
    <d v="2023-06-22T11:03:11"/>
    <n v="2"/>
    <m/>
    <m/>
    <m/>
    <m/>
    <m/>
    <m/>
    <m/>
    <n v="1"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26"/>
    <d v="2023-06-22T11:03:11"/>
    <n v="10.4"/>
    <m/>
    <m/>
    <n v="6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27"/>
    <d v="2023-06-22T11:03:11"/>
    <n v="3.6"/>
    <m/>
    <m/>
    <m/>
    <m/>
    <n v="3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30"/>
    <d v="2023-06-22T11:03:11"/>
    <n v="29"/>
    <n v="15"/>
    <n v="14"/>
    <m/>
    <n v="1"/>
    <n v="5"/>
    <n v="2"/>
    <n v="5"/>
    <n v="5"/>
    <n v="9"/>
    <n v="1"/>
    <m/>
    <m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31"/>
    <d v="2023-06-22T11:03:11"/>
    <n v="4"/>
    <n v="3"/>
    <n v="1"/>
    <m/>
    <m/>
    <n v="2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9"/>
    <d v="2023-06-22T11:03:11"/>
    <n v="703"/>
    <n v="70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10"/>
    <d v="2023-06-22T11:03:11"/>
    <n v="64"/>
    <n v="6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44"/>
    <d v="2023-06-22T11:03:1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11"/>
    <d v="2023-06-22T11:03:11"/>
    <n v="703"/>
    <n v="273"/>
    <n v="4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12"/>
    <d v="2023-06-22T11:03:11"/>
    <n v="64"/>
    <n v="22"/>
    <n v="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45"/>
    <d v="2023-06-22T11:03:11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"/>
    <x v="1"/>
    <x v="32"/>
    <d v="2023-06-22T11:03:11"/>
    <n v="34"/>
    <n v="20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14"/>
    <d v="2023-06-22T11:03:27"/>
    <n v="348"/>
    <m/>
    <m/>
    <m/>
    <n v="170"/>
    <n v="17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15"/>
    <d v="2023-06-22T11:03:27"/>
    <n v="513"/>
    <m/>
    <m/>
    <m/>
    <m/>
    <n v="2"/>
    <n v="264"/>
    <n v="24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16"/>
    <d v="2023-06-22T11:03:27"/>
    <n v="164"/>
    <m/>
    <m/>
    <m/>
    <m/>
    <m/>
    <m/>
    <m/>
    <n v="73"/>
    <m/>
    <n v="48"/>
    <n v="33"/>
    <n v="1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17"/>
    <d v="2023-06-22T11:03:27"/>
    <n v="185.6"/>
    <n v="27.2"/>
    <n v="53.6"/>
    <n v="10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3"/>
    <d v="2023-06-22T11:03:27"/>
    <n v="8"/>
    <m/>
    <m/>
    <m/>
    <m/>
    <m/>
    <n v="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18"/>
    <d v="2023-06-22T11:03:27"/>
    <n v="18"/>
    <m/>
    <n v="0"/>
    <n v="10"/>
    <n v="0"/>
    <n v="0"/>
    <n v="8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19"/>
    <d v="2023-06-22T11:03:27"/>
    <n v="12"/>
    <m/>
    <m/>
    <m/>
    <m/>
    <m/>
    <m/>
    <m/>
    <m/>
    <n v="9"/>
    <n v="3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28"/>
    <d v="2023-06-22T11:03:27"/>
    <n v="8.8000000000000007"/>
    <n v="0"/>
    <n v="0"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29"/>
    <d v="2023-06-22T11:03:27"/>
    <n v="5.6"/>
    <n v="0"/>
    <n v="0"/>
    <n v="0.4"/>
    <n v="3.2"/>
    <n v="0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4"/>
    <d v="2023-06-22T11:03:27"/>
    <n v="1.6"/>
    <n v="0"/>
    <n v="1.6"/>
    <n v="0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5"/>
    <d v="2023-06-22T11:03:27"/>
    <n v="643"/>
    <n v="278"/>
    <n v="365"/>
    <n v="14"/>
    <n v="18"/>
    <n v="40"/>
    <n v="85"/>
    <n v="90"/>
    <n v="132"/>
    <n v="124"/>
    <n v="73"/>
    <m/>
    <n v="24"/>
    <n v="33"/>
    <n v="1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6"/>
    <d v="2023-06-22T11:03:27"/>
    <n v="13"/>
    <n v="5"/>
    <n v="8"/>
    <n v="0"/>
    <n v="0"/>
    <n v="5"/>
    <n v="0"/>
    <n v="0"/>
    <n v="4"/>
    <n v="0"/>
    <m/>
    <n v="3"/>
    <n v="1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8"/>
    <d v="2023-06-22T11:03:27"/>
    <n v="4"/>
    <n v="2"/>
    <n v="2"/>
    <n v="0"/>
    <n v="1"/>
    <n v="1"/>
    <n v="1"/>
    <n v="0"/>
    <n v="1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22"/>
    <d v="2023-06-22T11:03:27"/>
    <n v="22"/>
    <n v="0"/>
    <n v="4"/>
    <n v="4"/>
    <n v="8"/>
    <n v="6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23"/>
    <d v="2023-06-22T11:03:27"/>
    <n v="11"/>
    <m/>
    <m/>
    <m/>
    <m/>
    <n v="2"/>
    <n v="6"/>
    <n v="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26"/>
    <d v="2023-06-22T11:03:27"/>
    <n v="8.8000000000000007"/>
    <n v="0"/>
    <n v="4.4000000000000004"/>
    <n v="4.4000000000000004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27"/>
    <d v="2023-06-22T11:03:27"/>
    <n v="4.4000000000000004"/>
    <n v="0"/>
    <n v="0"/>
    <n v="0"/>
    <n v="0"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30"/>
    <d v="2023-06-22T11:03:27"/>
    <n v="17"/>
    <n v="5"/>
    <n v="12"/>
    <n v="0"/>
    <n v="2"/>
    <n v="2"/>
    <n v="4"/>
    <n v="4"/>
    <n v="3"/>
    <n v="2"/>
    <n v="0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31"/>
    <d v="2023-06-22T11:03:27"/>
    <n v="3"/>
    <n v="2"/>
    <n v="1"/>
    <n v="0"/>
    <n v="1"/>
    <n v="1"/>
    <n v="0"/>
    <n v="1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9"/>
    <d v="2023-06-22T11:03:27"/>
    <n v="767"/>
    <n v="76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10"/>
    <d v="2023-06-22T11:03:27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11"/>
    <d v="2023-06-22T11:03:27"/>
    <n v="767"/>
    <n v="305"/>
    <n v="46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"/>
    <x v="1"/>
    <x v="12"/>
    <d v="2023-06-22T11:03:27"/>
    <n v="22"/>
    <n v="8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14"/>
    <d v="2023-06-22T11:03:46"/>
    <n v="314"/>
    <m/>
    <m/>
    <m/>
    <n v="144"/>
    <n v="166"/>
    <m/>
    <m/>
    <n v="2"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15"/>
    <d v="2023-06-22T11:03:46"/>
    <n v="470"/>
    <m/>
    <m/>
    <m/>
    <m/>
    <n v="16"/>
    <n v="248"/>
    <n v="20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16"/>
    <d v="2023-06-22T11:03:46"/>
    <n v="164"/>
    <m/>
    <m/>
    <m/>
    <m/>
    <m/>
    <m/>
    <m/>
    <n v="79"/>
    <m/>
    <n v="46"/>
    <n v="16"/>
    <n v="2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17"/>
    <d v="2023-06-22T11:03:46"/>
    <n v="202.4"/>
    <n v="26.4"/>
    <n v="61.6"/>
    <n v="114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2"/>
    <d v="2023-06-22T11:03:46"/>
    <n v="12"/>
    <m/>
    <m/>
    <m/>
    <n v="4"/>
    <n v="4"/>
    <n v="4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18"/>
    <d v="2023-06-22T11:03:46"/>
    <n v="22"/>
    <m/>
    <n v="0"/>
    <n v="10"/>
    <n v="4"/>
    <n v="4"/>
    <n v="4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19"/>
    <d v="2023-06-22T11:03:46"/>
    <n v="3"/>
    <m/>
    <m/>
    <m/>
    <m/>
    <m/>
    <m/>
    <m/>
    <m/>
    <n v="3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28"/>
    <d v="2023-06-22T11:03:46"/>
    <n v="21.6"/>
    <n v="4"/>
    <n v="4"/>
    <n v="1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41"/>
    <d v="2023-06-22T11:03:46"/>
    <n v="6.4"/>
    <n v="0"/>
    <n v="0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4"/>
    <d v="2023-06-22T11:03:46"/>
    <n v="4.4000000000000004"/>
    <n v="0"/>
    <n v="0"/>
    <n v="4.4000000000000004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5"/>
    <d v="2023-06-22T11:03:46"/>
    <n v="610"/>
    <n v="213"/>
    <n v="397"/>
    <n v="9"/>
    <n v="22"/>
    <n v="41"/>
    <n v="72"/>
    <n v="91"/>
    <n v="124"/>
    <n v="106"/>
    <n v="81"/>
    <m/>
    <n v="23"/>
    <n v="16"/>
    <n v="2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6"/>
    <d v="2023-06-22T11:03:46"/>
    <n v="16"/>
    <n v="9"/>
    <n v="7"/>
    <n v="2"/>
    <n v="2"/>
    <n v="5"/>
    <n v="2"/>
    <n v="2"/>
    <n v="2"/>
    <n v="0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1"/>
    <x v="7"/>
    <d v="2023-06-22T11:03:46"/>
    <n v="2"/>
    <n v="1"/>
    <n v="1"/>
    <n v="0"/>
    <n v="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8"/>
    <d v="2023-06-22T11:03:46"/>
    <n v="1"/>
    <n v="1"/>
    <n v="0"/>
    <n v="0"/>
    <n v="0"/>
    <n v="1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22"/>
    <d v="2023-06-22T11:03:46"/>
    <n v="6"/>
    <n v="0"/>
    <n v="0"/>
    <n v="2"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23"/>
    <d v="2023-06-22T11:03:46"/>
    <n v="6"/>
    <m/>
    <m/>
    <m/>
    <m/>
    <m/>
    <n v="6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26"/>
    <d v="2023-06-22T11:03:46"/>
    <n v="3.2"/>
    <n v="0"/>
    <n v="0"/>
    <n v="3.2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30"/>
    <d v="2023-06-22T11:03:46"/>
    <n v="6"/>
    <n v="2"/>
    <n v="4"/>
    <n v="0"/>
    <n v="0"/>
    <n v="1"/>
    <n v="1"/>
    <n v="1"/>
    <n v="3"/>
    <n v="0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31"/>
    <d v="2023-06-22T11:03:46"/>
    <n v="1"/>
    <n v="1"/>
    <n v="0"/>
    <n v="0"/>
    <n v="0"/>
    <n v="1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9"/>
    <d v="2023-06-22T11:03:46"/>
    <n v="588"/>
    <n v="58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10"/>
    <d v="2023-06-22T11:03:46"/>
    <n v="71"/>
    <n v="7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11"/>
    <d v="2023-06-22T11:03:46"/>
    <n v="588"/>
    <n v="219"/>
    <n v="36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12"/>
    <d v="2023-06-22T11:03:46"/>
    <n v="71"/>
    <n v="29"/>
    <n v="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32"/>
    <d v="2023-06-22T11:03:46"/>
    <n v="39"/>
    <n v="18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"/>
    <x v="0"/>
    <x v="43"/>
    <d v="2023-06-22T11:03:46"/>
    <n v="4"/>
    <n v="3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13"/>
    <d v="2023-06-22T11:04:03"/>
    <n v="15"/>
    <m/>
    <m/>
    <m/>
    <n v="14"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14"/>
    <d v="2023-06-22T11:04:03"/>
    <n v="313"/>
    <m/>
    <m/>
    <m/>
    <n v="162"/>
    <n v="150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15"/>
    <d v="2023-06-22T11:04:03"/>
    <n v="567"/>
    <m/>
    <m/>
    <m/>
    <m/>
    <n v="4"/>
    <n v="294"/>
    <n v="26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16"/>
    <d v="2023-06-22T11:04:03"/>
    <n v="200"/>
    <m/>
    <m/>
    <m/>
    <m/>
    <m/>
    <m/>
    <m/>
    <n v="92"/>
    <m/>
    <n v="68"/>
    <n v="13"/>
    <n v="2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17"/>
    <d v="2023-06-22T11:04:03"/>
    <n v="270.39999999999998"/>
    <n v="7.2"/>
    <n v="102.4"/>
    <n v="160.8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2"/>
    <d v="2023-06-22T11:04:0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3"/>
    <d v="2023-06-22T11:04:03"/>
    <n v="24"/>
    <m/>
    <m/>
    <m/>
    <m/>
    <m/>
    <n v="2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18"/>
    <d v="2023-06-22T11:04:03"/>
    <n v="26"/>
    <m/>
    <m/>
    <m/>
    <n v="2"/>
    <m/>
    <n v="2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19"/>
    <d v="2023-06-22T11:04:03"/>
    <n v="12"/>
    <m/>
    <m/>
    <m/>
    <m/>
    <m/>
    <m/>
    <m/>
    <m/>
    <n v="1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20"/>
    <d v="2023-06-22T11:04:03"/>
    <n v="7.2"/>
    <m/>
    <n v="7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29"/>
    <d v="2023-06-22T11:04:03"/>
    <n v="21.6"/>
    <m/>
    <n v="7.6"/>
    <n v="6.4"/>
    <m/>
    <n v="5.2"/>
    <n v="2.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4"/>
    <d v="2023-06-22T11:04:03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5"/>
    <d v="2023-06-22T11:04:03"/>
    <n v="728"/>
    <n v="326"/>
    <n v="402"/>
    <n v="2"/>
    <n v="45"/>
    <n v="65"/>
    <n v="89"/>
    <n v="75"/>
    <n v="149"/>
    <n v="137"/>
    <n v="92"/>
    <m/>
    <n v="34"/>
    <n v="13"/>
    <n v="2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6"/>
    <d v="2023-06-22T11:04:03"/>
    <n v="17"/>
    <n v="9"/>
    <n v="8"/>
    <m/>
    <m/>
    <m/>
    <n v="1"/>
    <m/>
    <n v="10"/>
    <n v="2"/>
    <m/>
    <n v="4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7"/>
    <d v="2023-06-22T11:04:03"/>
    <n v="2"/>
    <n v="1"/>
    <n v="1"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8"/>
    <d v="2023-06-22T11:04:03"/>
    <n v="8"/>
    <n v="5"/>
    <n v="3"/>
    <m/>
    <n v="2"/>
    <n v="3"/>
    <m/>
    <n v="2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22"/>
    <d v="2023-06-22T11:04:03"/>
    <n v="12"/>
    <m/>
    <m/>
    <n v="4"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23"/>
    <d v="2023-06-22T11:04:03"/>
    <n v="22"/>
    <m/>
    <m/>
    <m/>
    <m/>
    <m/>
    <n v="1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24"/>
    <d v="2023-06-22T11:04:03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26"/>
    <d v="2023-06-22T11:04:03"/>
    <n v="10"/>
    <m/>
    <n v="3.2"/>
    <n v="4"/>
    <n v="2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27"/>
    <d v="2023-06-22T11:04:03"/>
    <n v="3.2"/>
    <m/>
    <m/>
    <m/>
    <m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30"/>
    <d v="2023-06-22T11:04:03"/>
    <n v="19"/>
    <n v="9"/>
    <n v="10"/>
    <m/>
    <m/>
    <n v="2"/>
    <n v="2"/>
    <n v="2"/>
    <n v="8"/>
    <n v="3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31"/>
    <d v="2023-06-22T11:04:03"/>
    <n v="4"/>
    <m/>
    <n v="4"/>
    <m/>
    <n v="1"/>
    <n v="1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9"/>
    <d v="2023-06-22T11:04:03"/>
    <n v="833"/>
    <n v="83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10"/>
    <d v="2023-06-22T11:04:03"/>
    <n v="94"/>
    <n v="9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11"/>
    <d v="2023-06-22T11:04:03"/>
    <n v="833"/>
    <n v="320"/>
    <n v="5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12"/>
    <d v="2023-06-22T11:04:03"/>
    <n v="94"/>
    <n v="24"/>
    <n v="7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"/>
    <x v="0"/>
    <x v="32"/>
    <d v="2023-06-22T11:04:03"/>
    <n v="16"/>
    <n v="8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9"/>
    <x v="0"/>
    <x v="14"/>
    <d v="2023-06-22T11:04:18"/>
    <n v="16"/>
    <m/>
    <m/>
    <m/>
    <n v="6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9"/>
    <x v="0"/>
    <x v="15"/>
    <d v="2023-06-22T11:04:18"/>
    <n v="39"/>
    <m/>
    <m/>
    <m/>
    <m/>
    <m/>
    <n v="18"/>
    <n v="2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9"/>
    <x v="0"/>
    <x v="16"/>
    <d v="2023-06-22T11:04:18"/>
    <n v="12"/>
    <m/>
    <m/>
    <m/>
    <m/>
    <m/>
    <m/>
    <m/>
    <n v="9"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9"/>
    <x v="0"/>
    <x v="17"/>
    <d v="2023-06-22T11:04:18"/>
    <n v="7.4"/>
    <m/>
    <m/>
    <n v="7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9"/>
    <x v="0"/>
    <x v="29"/>
    <d v="2023-06-22T11:04:18"/>
    <n v="3.2"/>
    <m/>
    <m/>
    <m/>
    <n v="3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9"/>
    <x v="0"/>
    <x v="5"/>
    <d v="2023-06-22T11:04:18"/>
    <n v="42"/>
    <n v="19"/>
    <n v="23"/>
    <m/>
    <m/>
    <n v="3"/>
    <n v="3"/>
    <n v="5"/>
    <n v="9"/>
    <n v="11"/>
    <n v="9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9"/>
    <x v="0"/>
    <x v="8"/>
    <d v="2023-06-22T11:04:18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9"/>
    <x v="0"/>
    <x v="9"/>
    <d v="2023-06-22T11:04:18"/>
    <n v="65"/>
    <n v="6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9"/>
    <x v="0"/>
    <x v="10"/>
    <d v="2023-06-22T11:04:18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9"/>
    <x v="0"/>
    <x v="11"/>
    <d v="2023-06-22T11:04:18"/>
    <n v="65"/>
    <n v="30"/>
    <n v="3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9"/>
    <x v="0"/>
    <x v="12"/>
    <d v="2023-06-22T11:04:18"/>
    <n v="5"/>
    <n v="1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3"/>
    <x v="14"/>
    <d v="2023-06-22T11:04:31"/>
    <n v="174"/>
    <m/>
    <m/>
    <m/>
    <n v="96"/>
    <n v="7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3"/>
    <x v="15"/>
    <d v="2023-06-22T11:04:31"/>
    <n v="254"/>
    <m/>
    <m/>
    <m/>
    <m/>
    <m/>
    <n v="132"/>
    <n v="12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3"/>
    <x v="16"/>
    <d v="2023-06-22T11:04:31"/>
    <n v="90"/>
    <m/>
    <m/>
    <m/>
    <m/>
    <m/>
    <m/>
    <m/>
    <n v="29"/>
    <m/>
    <n v="40"/>
    <n v="5"/>
    <n v="1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3"/>
    <x v="17"/>
    <d v="2023-06-22T11:04:31"/>
    <n v="48.9"/>
    <n v="7.2"/>
    <n v="17.600000000000001"/>
    <n v="24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3"/>
    <x v="2"/>
    <d v="2023-06-22T11:04:31"/>
    <n v="4"/>
    <m/>
    <m/>
    <m/>
    <n v="2"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3"/>
    <x v="18"/>
    <d v="2023-06-22T11:04:31"/>
    <n v="8"/>
    <m/>
    <m/>
    <n v="4"/>
    <n v="2"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3"/>
    <x v="28"/>
    <d v="2023-06-22T11:04:31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3"/>
    <x v="29"/>
    <d v="2023-06-22T11:04:31"/>
    <n v="1.6"/>
    <n v="1.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3"/>
    <x v="4"/>
    <d v="2023-06-22T11:04:31"/>
    <n v="3.6"/>
    <m/>
    <m/>
    <m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3"/>
    <x v="5"/>
    <d v="2023-06-22T11:04:31"/>
    <n v="305"/>
    <n v="123"/>
    <n v="182"/>
    <n v="2"/>
    <n v="8"/>
    <n v="10"/>
    <n v="48"/>
    <n v="39"/>
    <n v="66"/>
    <n v="62"/>
    <n v="29"/>
    <m/>
    <n v="20"/>
    <n v="5"/>
    <n v="1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5"/>
    <x v="6"/>
    <d v="2023-06-22T11:04:31"/>
    <n v="4"/>
    <n v="2"/>
    <n v="2"/>
    <m/>
    <m/>
    <n v="2"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5"/>
    <x v="8"/>
    <d v="2023-06-22T11:04:31"/>
    <n v="2"/>
    <m/>
    <n v="2"/>
    <n v="1"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5"/>
    <x v="23"/>
    <d v="2023-06-22T11:04:3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5"/>
    <x v="24"/>
    <d v="2023-06-22T11:04:31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5"/>
    <x v="30"/>
    <d v="2023-06-22T11:04:31"/>
    <n v="2"/>
    <n v="1"/>
    <n v="1"/>
    <m/>
    <m/>
    <m/>
    <m/>
    <m/>
    <n v="1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5"/>
    <x v="9"/>
    <d v="2023-06-22T11:04:31"/>
    <n v="304"/>
    <n v="30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5"/>
    <x v="10"/>
    <d v="2023-06-22T11:04:31"/>
    <n v="28"/>
    <n v="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5"/>
    <x v="11"/>
    <d v="2023-06-22T11:04:31"/>
    <n v="304"/>
    <n v="147"/>
    <n v="15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5"/>
    <x v="12"/>
    <d v="2023-06-22T11:04:31"/>
    <n v="28"/>
    <n v="9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8"/>
    <x v="5"/>
    <x v="32"/>
    <d v="2023-06-22T11:04:31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5"/>
    <x v="14"/>
    <d v="2023-06-22T11:05:13"/>
    <n v="146"/>
    <m/>
    <m/>
    <m/>
    <n v="76"/>
    <n v="7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5"/>
    <x v="15"/>
    <d v="2023-06-22T11:05:13"/>
    <n v="305"/>
    <m/>
    <m/>
    <m/>
    <m/>
    <n v="6"/>
    <n v="138"/>
    <n v="16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16"/>
    <d v="2023-06-22T11:05:13"/>
    <n v="114"/>
    <m/>
    <m/>
    <m/>
    <m/>
    <m/>
    <m/>
    <m/>
    <n v="42"/>
    <m/>
    <n v="62"/>
    <m/>
    <n v="1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17"/>
    <d v="2023-06-22T11:05:13"/>
    <n v="109.6"/>
    <n v="7.2"/>
    <n v="22.4"/>
    <n v="8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2"/>
    <d v="2023-06-22T11:05:13"/>
    <n v="6"/>
    <m/>
    <m/>
    <m/>
    <m/>
    <n v="4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18"/>
    <d v="2023-06-22T11:05:13"/>
    <n v="6"/>
    <m/>
    <m/>
    <m/>
    <m/>
    <n v="4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20"/>
    <d v="2023-06-22T11:05:13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29"/>
    <d v="2023-06-22T11:05:13"/>
    <n v="9.6"/>
    <m/>
    <m/>
    <n v="4"/>
    <n v="3.2"/>
    <n v="2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4"/>
    <d v="2023-06-22T11:05:13"/>
    <n v="4.8"/>
    <m/>
    <m/>
    <m/>
    <n v="4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5"/>
    <d v="2023-06-22T11:05:13"/>
    <n v="350"/>
    <n v="149"/>
    <n v="201"/>
    <n v="4"/>
    <n v="8"/>
    <n v="29"/>
    <n v="38"/>
    <n v="38"/>
    <n v="69"/>
    <n v="81"/>
    <n v="42"/>
    <m/>
    <n v="31"/>
    <m/>
    <n v="1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6"/>
    <d v="2023-06-22T11:05:13"/>
    <n v="3"/>
    <n v="3"/>
    <m/>
    <m/>
    <m/>
    <m/>
    <m/>
    <n v="2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7"/>
    <d v="2023-06-22T11:05:13"/>
    <n v="1"/>
    <m/>
    <n v="1"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8"/>
    <d v="2023-06-22T11:05:13"/>
    <n v="4"/>
    <n v="2"/>
    <n v="2"/>
    <m/>
    <m/>
    <n v="1"/>
    <n v="2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22"/>
    <d v="2023-06-22T11:05:13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30"/>
    <d v="2023-06-22T11:05:13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9"/>
    <d v="2023-06-22T11:05:13"/>
    <n v="505"/>
    <n v="50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10"/>
    <d v="2023-06-22T11:05:13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11"/>
    <d v="2023-06-22T11:05:13"/>
    <n v="505"/>
    <n v="224"/>
    <n v="28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5"/>
    <x v="0"/>
    <x v="12"/>
    <d v="2023-06-22T11:05:13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14"/>
    <d v="2023-06-22T11:05:29"/>
    <n v="82"/>
    <m/>
    <m/>
    <m/>
    <n v="48"/>
    <n v="3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15"/>
    <d v="2023-06-22T11:05:29"/>
    <n v="187"/>
    <m/>
    <m/>
    <m/>
    <m/>
    <m/>
    <n v="86"/>
    <n v="10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16"/>
    <d v="2023-06-22T11:05:29"/>
    <n v="34"/>
    <m/>
    <m/>
    <m/>
    <m/>
    <m/>
    <m/>
    <m/>
    <n v="21"/>
    <m/>
    <n v="10"/>
    <n v="2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17"/>
    <d v="2023-06-22T11:05:29"/>
    <n v="73.599999999999994"/>
    <n v="10.4"/>
    <n v="17.600000000000001"/>
    <n v="4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2"/>
    <d v="2023-06-22T11:05:2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18"/>
    <d v="2023-06-22T11:05:2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19"/>
    <d v="2023-06-22T11:05:29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29"/>
    <d v="2023-06-22T11:05:29"/>
    <n v="10.4"/>
    <m/>
    <m/>
    <m/>
    <n v="10.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5"/>
    <d v="2023-06-22T11:05:29"/>
    <n v="193"/>
    <n v="79"/>
    <n v="116"/>
    <n v="5"/>
    <n v="6"/>
    <n v="18"/>
    <n v="24"/>
    <n v="17"/>
    <n v="43"/>
    <n v="51"/>
    <n v="21"/>
    <m/>
    <n v="5"/>
    <n v="2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6"/>
    <d v="2023-06-22T11:05:29"/>
    <n v="2"/>
    <m/>
    <n v="2"/>
    <m/>
    <m/>
    <m/>
    <m/>
    <n v="1"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8"/>
    <d v="2023-06-22T11:05:29"/>
    <n v="3"/>
    <n v="3"/>
    <m/>
    <m/>
    <m/>
    <m/>
    <n v="3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9"/>
    <d v="2023-06-22T11:05:29"/>
    <n v="300"/>
    <n v="30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10"/>
    <d v="2023-06-22T11:05:29"/>
    <n v="26"/>
    <n v="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33"/>
    <d v="2023-06-22T11:05:29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11"/>
    <d v="2023-06-22T11:05:29"/>
    <n v="300"/>
    <n v="135"/>
    <n v="16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12"/>
    <d v="2023-06-22T11:05:29"/>
    <n v="26"/>
    <n v="13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0"/>
    <x v="34"/>
    <d v="2023-06-22T11:05:29"/>
    <n v="2"/>
    <n v="0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6"/>
    <x v="1"/>
    <x v="32"/>
    <d v="2023-06-22T11:05:29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14"/>
    <d v="2023-06-22T11:05:41"/>
    <n v="14"/>
    <m/>
    <m/>
    <m/>
    <n v="1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15"/>
    <d v="2023-06-22T11:05:41"/>
    <n v="26"/>
    <m/>
    <m/>
    <m/>
    <m/>
    <m/>
    <n v="14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16"/>
    <d v="2023-06-22T11:05:41"/>
    <n v="11"/>
    <m/>
    <m/>
    <m/>
    <m/>
    <m/>
    <m/>
    <m/>
    <n v="3"/>
    <m/>
    <n v="6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2"/>
    <d v="2023-06-22T11:05:41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3"/>
    <d v="2023-06-22T11:05:41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18"/>
    <d v="2023-06-22T11:05:41"/>
    <n v="6"/>
    <m/>
    <m/>
    <m/>
    <n v="2"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19"/>
    <d v="2023-06-22T11:05:41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20"/>
    <d v="2023-06-22T11:05:41"/>
    <n v="4.8"/>
    <m/>
    <n v="4.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4"/>
    <d v="2023-06-22T11:05:41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5"/>
    <d v="2023-06-22T11:05:41"/>
    <n v="28"/>
    <n v="6"/>
    <n v="23"/>
    <m/>
    <m/>
    <m/>
    <n v="7"/>
    <m/>
    <n v="7"/>
    <n v="6"/>
    <n v="3"/>
    <m/>
    <n v="3"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6"/>
    <d v="2023-06-22T11:05:41"/>
    <n v="3"/>
    <n v="2"/>
    <n v="1"/>
    <m/>
    <m/>
    <m/>
    <m/>
    <m/>
    <n v="2"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7"/>
    <d v="2023-06-22T11:05:41"/>
    <n v="1"/>
    <m/>
    <n v="1"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8"/>
    <d v="2023-06-22T11:05:41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9"/>
    <d v="2023-06-22T11:05:41"/>
    <n v="116"/>
    <n v="1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10"/>
    <d v="2023-06-22T11:05:41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1"/>
    <x v="11"/>
    <d v="2023-06-22T11:05:41"/>
    <n v="116"/>
    <n v="52"/>
    <n v="6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9"/>
    <x v="7"/>
    <x v="12"/>
    <d v="2023-06-22T11:05:41"/>
    <n v="19"/>
    <n v="8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13"/>
    <d v="2023-06-22T11:05:55"/>
    <n v="31"/>
    <m/>
    <m/>
    <m/>
    <n v="12"/>
    <n v="19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14"/>
    <d v="2023-06-22T11:05:55"/>
    <n v="17"/>
    <m/>
    <m/>
    <m/>
    <n v="8"/>
    <n v="9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15"/>
    <d v="2023-06-22T11:05:55"/>
    <n v="91"/>
    <m/>
    <m/>
    <m/>
    <m/>
    <m/>
    <n v="44"/>
    <n v="4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16"/>
    <d v="2023-06-22T11:05:55"/>
    <n v="44"/>
    <m/>
    <m/>
    <m/>
    <m/>
    <m/>
    <m/>
    <m/>
    <n v="21"/>
    <m/>
    <n v="16"/>
    <m/>
    <n v="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17"/>
    <d v="2023-06-22T11:05:55"/>
    <n v="26.4"/>
    <m/>
    <m/>
    <n v="2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1"/>
    <d v="2023-06-22T11:05:55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2"/>
    <d v="2023-06-22T11:05:55"/>
    <n v="6"/>
    <m/>
    <m/>
    <m/>
    <m/>
    <n v="2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18"/>
    <d v="2023-06-22T11:05:55"/>
    <n v="10"/>
    <m/>
    <m/>
    <m/>
    <n v="4"/>
    <n v="2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19"/>
    <d v="2023-06-22T11:05:55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29"/>
    <d v="2023-06-22T11:05:55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4"/>
    <d v="2023-06-22T11:05:55"/>
    <n v="6.8"/>
    <m/>
    <m/>
    <m/>
    <n v="6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5"/>
    <d v="2023-06-22T11:05:55"/>
    <n v="117"/>
    <n v="41"/>
    <n v="77"/>
    <m/>
    <m/>
    <n v="10"/>
    <n v="10"/>
    <n v="15"/>
    <n v="22"/>
    <n v="24"/>
    <n v="21"/>
    <m/>
    <n v="8"/>
    <m/>
    <n v="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6"/>
    <d v="2023-06-22T11:05:55"/>
    <n v="6"/>
    <n v="2"/>
    <n v="3"/>
    <m/>
    <m/>
    <m/>
    <n v="2"/>
    <n v="1"/>
    <n v="2"/>
    <m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8"/>
    <d v="2023-06-22T11:05:55"/>
    <n v="4"/>
    <n v="2"/>
    <n v="2"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9"/>
    <d v="2023-06-22T11:05:55"/>
    <n v="269"/>
    <n v="26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7"/>
    <x v="10"/>
    <d v="2023-06-22T11:05:55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4"/>
    <x v="11"/>
    <d v="2023-06-22T11:05:55"/>
    <n v="269"/>
    <n v="129"/>
    <n v="14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4"/>
    <x v="4"/>
    <x v="12"/>
    <d v="2023-06-22T11:05:55"/>
    <n v="37"/>
    <n v="11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14"/>
    <d v="2023-06-22T11:06:10"/>
    <n v="24"/>
    <m/>
    <m/>
    <m/>
    <n v="8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15"/>
    <d v="2023-06-22T11:06:10"/>
    <n v="38"/>
    <m/>
    <m/>
    <m/>
    <m/>
    <m/>
    <n v="22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16"/>
    <d v="2023-06-22T11:06:10"/>
    <n v="20"/>
    <m/>
    <m/>
    <m/>
    <m/>
    <m/>
    <m/>
    <m/>
    <n v="10"/>
    <m/>
    <n v="10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17"/>
    <d v="2023-06-22T11:06:10"/>
    <n v="14.4"/>
    <m/>
    <n v="9.6"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2"/>
    <d v="2023-06-22T11:06:10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18"/>
    <d v="2023-06-22T11:06:10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29"/>
    <d v="2023-06-22T11:06:10"/>
    <n v="4.4000000000000004"/>
    <m/>
    <m/>
    <m/>
    <m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5"/>
    <d v="2023-06-22T11:06:10"/>
    <n v="52"/>
    <n v="18"/>
    <n v="34"/>
    <m/>
    <n v="4"/>
    <n v="2"/>
    <n v="4"/>
    <n v="8"/>
    <n v="11"/>
    <n v="8"/>
    <n v="10"/>
    <m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6"/>
    <d v="2023-06-22T11:06:10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8"/>
    <d v="2023-06-22T11:06:10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9"/>
    <d v="2023-06-22T11:06:10"/>
    <n v="166"/>
    <n v="16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10"/>
    <d v="2023-06-22T11:06:10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11"/>
    <d v="2023-06-22T11:06:10"/>
    <n v="166"/>
    <n v="79"/>
    <n v="8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12"/>
    <d v="2023-06-22T11:06:10"/>
    <n v="9"/>
    <n v="3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5"/>
    <x v="4"/>
    <x v="32"/>
    <d v="2023-06-22T11:06:10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14"/>
    <d v="2023-06-22T11:06:23"/>
    <n v="376"/>
    <m/>
    <m/>
    <m/>
    <n v="188"/>
    <n v="170"/>
    <m/>
    <m/>
    <n v="7"/>
    <m/>
    <n v="10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15"/>
    <d v="2023-06-22T11:06:23"/>
    <n v="499"/>
    <m/>
    <m/>
    <m/>
    <m/>
    <n v="16"/>
    <n v="286"/>
    <n v="19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16"/>
    <d v="2023-06-22T11:06:23"/>
    <n v="303"/>
    <m/>
    <m/>
    <m/>
    <m/>
    <m/>
    <m/>
    <m/>
    <n v="141"/>
    <m/>
    <n v="94"/>
    <n v="20"/>
    <n v="4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17"/>
    <d v="2023-06-22T11:06:23"/>
    <n v="347.2"/>
    <n v="28.8"/>
    <n v="78.400000000000006"/>
    <n v="24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2"/>
    <d v="2023-06-22T11:06:23"/>
    <n v="23"/>
    <m/>
    <m/>
    <m/>
    <n v="2"/>
    <n v="2"/>
    <n v="4"/>
    <n v="12"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18"/>
    <d v="2023-06-22T11:06:23"/>
    <n v="20"/>
    <m/>
    <m/>
    <m/>
    <n v="2"/>
    <n v="2"/>
    <n v="4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19"/>
    <d v="2023-06-22T11:06:23"/>
    <n v="5"/>
    <m/>
    <m/>
    <m/>
    <m/>
    <m/>
    <m/>
    <m/>
    <m/>
    <n v="3"/>
    <m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20"/>
    <d v="2023-06-22T11:06:23"/>
    <n v="16"/>
    <m/>
    <n v="8"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41"/>
    <d v="2023-06-22T11:06:23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29"/>
    <d v="2023-06-22T11:06:23"/>
    <n v="34.4"/>
    <m/>
    <m/>
    <n v="9.1999999999999993"/>
    <n v="15.6"/>
    <n v="9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4"/>
    <d v="2023-06-22T11:06:23"/>
    <n v="12.8"/>
    <m/>
    <n v="8.4"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5"/>
    <d v="2023-06-22T11:06:23"/>
    <n v="834"/>
    <n v="310"/>
    <n v="524"/>
    <n v="11"/>
    <n v="30"/>
    <n v="92"/>
    <n v="94"/>
    <n v="93"/>
    <n v="143"/>
    <n v="102"/>
    <n v="148"/>
    <m/>
    <n v="52"/>
    <n v="21"/>
    <n v="4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6"/>
    <d v="2023-06-22T11:06:23"/>
    <n v="13"/>
    <n v="4"/>
    <n v="9"/>
    <m/>
    <m/>
    <m/>
    <n v="1"/>
    <n v="1"/>
    <n v="2"/>
    <n v="6"/>
    <m/>
    <n v="2"/>
    <m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7"/>
    <d v="2023-06-22T11:06:23"/>
    <n v="5"/>
    <n v="2"/>
    <n v="3"/>
    <n v="0"/>
    <n v="2"/>
    <n v="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8"/>
    <d v="2023-06-22T11:06:23"/>
    <n v="12"/>
    <n v="7"/>
    <n v="5"/>
    <m/>
    <n v="2"/>
    <n v="4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22"/>
    <d v="2023-06-22T11:06:23"/>
    <n v="14"/>
    <n v="4"/>
    <m/>
    <n v="4"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23"/>
    <d v="2023-06-22T11:06:23"/>
    <n v="10"/>
    <m/>
    <m/>
    <m/>
    <m/>
    <n v="2"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26"/>
    <d v="2023-06-22T11:06:23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0"/>
    <x v="27"/>
    <d v="2023-06-22T11:06:23"/>
    <n v="20.399999999999999"/>
    <m/>
    <n v="2"/>
    <n v="10.4"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30"/>
    <d v="2023-06-22T11:06:23"/>
    <n v="12"/>
    <n v="8"/>
    <n v="4"/>
    <n v="2"/>
    <m/>
    <n v="2"/>
    <n v="2"/>
    <n v="2"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31"/>
    <d v="2023-06-22T11:06:23"/>
    <n v="6"/>
    <n v="3"/>
    <n v="3"/>
    <m/>
    <n v="1"/>
    <n v="2"/>
    <n v="3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9"/>
    <d v="2023-06-22T11:06:23"/>
    <n v="1039"/>
    <n v="103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10"/>
    <d v="2023-06-22T11:06:23"/>
    <n v="90"/>
    <n v="9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33"/>
    <d v="2023-06-22T11:06:2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44"/>
    <d v="2023-06-22T11:06:2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36"/>
    <d v="2023-06-22T11:06:23"/>
    <n v="39"/>
    <n v="3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11"/>
    <d v="2023-06-22T11:06:23"/>
    <n v="1039"/>
    <n v="448"/>
    <n v="59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12"/>
    <d v="2023-06-22T11:06:23"/>
    <n v="90"/>
    <n v="34"/>
    <n v="5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34"/>
    <d v="2023-06-22T11:06:23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45"/>
    <d v="2023-06-22T11:06:23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6"/>
    <x v="2"/>
    <x v="37"/>
    <d v="2023-06-22T11:06:23"/>
    <n v="39"/>
    <n v="18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2"/>
    <x v="13"/>
    <d v="2023-06-22T11:06:35"/>
    <n v="10"/>
    <m/>
    <m/>
    <m/>
    <n v="10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2"/>
    <x v="14"/>
    <d v="2023-06-22T11:06:35"/>
    <n v="10"/>
    <m/>
    <m/>
    <m/>
    <n v="2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2"/>
    <x v="15"/>
    <d v="2023-06-22T11:06:35"/>
    <n v="42"/>
    <m/>
    <m/>
    <m/>
    <m/>
    <m/>
    <n v="32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9"/>
    <x v="16"/>
    <d v="2023-06-22T11:06:35"/>
    <n v="8"/>
    <m/>
    <m/>
    <m/>
    <m/>
    <m/>
    <m/>
    <m/>
    <n v="8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9"/>
    <x v="17"/>
    <d v="2023-06-22T11:06:35"/>
    <n v="35.200000000000003"/>
    <n v="5.6"/>
    <n v="13.6"/>
    <n v="1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9"/>
    <x v="2"/>
    <d v="2023-06-22T11:06:3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9"/>
    <x v="18"/>
    <d v="2023-06-22T11:06:3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9"/>
    <x v="5"/>
    <d v="2023-06-22T11:06:35"/>
    <n v="50"/>
    <n v="24"/>
    <n v="27"/>
    <n v="2"/>
    <n v="4"/>
    <n v="5"/>
    <n v="6"/>
    <n v="4"/>
    <n v="16"/>
    <n v="5"/>
    <n v="8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9"/>
    <x v="6"/>
    <d v="2023-06-22T11:06:35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9"/>
    <x v="9"/>
    <d v="2023-06-22T11:06:35"/>
    <n v="47"/>
    <n v="4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9"/>
    <x v="10"/>
    <d v="2023-06-22T11:06:35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9"/>
    <x v="11"/>
    <d v="2023-06-22T11:06:35"/>
    <n v="47"/>
    <n v="26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5"/>
    <x v="9"/>
    <x v="12"/>
    <d v="2023-06-22T11:06:35"/>
    <n v="8"/>
    <n v="2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9"/>
    <x v="14"/>
    <d v="2023-06-22T11:06:47"/>
    <n v="92"/>
    <m/>
    <m/>
    <m/>
    <n v="60"/>
    <n v="3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9"/>
    <x v="15"/>
    <d v="2023-06-22T11:06:47"/>
    <n v="182"/>
    <m/>
    <m/>
    <m/>
    <m/>
    <n v="2"/>
    <n v="102"/>
    <n v="7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9"/>
    <x v="16"/>
    <d v="2023-06-22T11:06:47"/>
    <n v="81"/>
    <m/>
    <m/>
    <m/>
    <m/>
    <m/>
    <m/>
    <m/>
    <n v="32"/>
    <m/>
    <n v="38"/>
    <n v="8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9"/>
    <x v="17"/>
    <d v="2023-06-22T11:06:47"/>
    <n v="76.8"/>
    <n v="8.8000000000000007"/>
    <n v="12"/>
    <n v="5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9"/>
    <x v="2"/>
    <d v="2023-06-22T11:06:47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9"/>
    <x v="18"/>
    <d v="2023-06-22T11:06:47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9"/>
    <x v="19"/>
    <d v="2023-06-22T11:06:47"/>
    <n v="3"/>
    <m/>
    <m/>
    <m/>
    <m/>
    <m/>
    <m/>
    <m/>
    <m/>
    <m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3"/>
    <x v="28"/>
    <d v="2023-06-22T11:06:47"/>
    <n v="7.2"/>
    <n v="2.4"/>
    <n v="2.4"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3"/>
    <x v="4"/>
    <d v="2023-06-22T11:06:47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3"/>
    <x v="5"/>
    <d v="2023-06-22T11:06:47"/>
    <n v="226"/>
    <n v="67"/>
    <n v="159"/>
    <n v="3"/>
    <n v="5"/>
    <n v="19"/>
    <n v="30"/>
    <n v="17"/>
    <n v="51"/>
    <n v="39"/>
    <n v="32"/>
    <m/>
    <n v="19"/>
    <n v="8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3"/>
    <x v="6"/>
    <d v="2023-06-22T11:06:47"/>
    <n v="6"/>
    <n v="4"/>
    <n v="2"/>
    <n v="1"/>
    <n v="1"/>
    <n v="1"/>
    <m/>
    <m/>
    <m/>
    <m/>
    <m/>
    <m/>
    <m/>
    <n v="3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3"/>
    <x v="8"/>
    <d v="2023-06-22T11:06:47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3"/>
    <x v="9"/>
    <d v="2023-06-22T11:06:47"/>
    <n v="280"/>
    <n v="28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3"/>
    <x v="10"/>
    <d v="2023-06-22T11:06:47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3"/>
    <x v="11"/>
    <d v="2023-06-22T11:06:47"/>
    <n v="280"/>
    <n v="140"/>
    <n v="14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1"/>
    <x v="3"/>
    <x v="12"/>
    <d v="2023-06-22T11:06:47"/>
    <n v="17"/>
    <n v="6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3"/>
    <x v="14"/>
    <d v="2023-06-22T11:07:00"/>
    <n v="272"/>
    <m/>
    <m/>
    <m/>
    <n v="158"/>
    <n v="11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3"/>
    <x v="15"/>
    <d v="2023-06-22T11:07:00"/>
    <n v="539"/>
    <m/>
    <m/>
    <m/>
    <m/>
    <n v="4"/>
    <n v="278"/>
    <n v="25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3"/>
    <x v="16"/>
    <d v="2023-06-22T11:07:00"/>
    <n v="251"/>
    <m/>
    <m/>
    <m/>
    <m/>
    <m/>
    <m/>
    <m/>
    <n v="95"/>
    <m/>
    <n v="110"/>
    <n v="12"/>
    <n v="3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3"/>
    <x v="17"/>
    <d v="2023-06-22T11:07:00"/>
    <n v="108.8"/>
    <n v="3.2"/>
    <n v="24.8"/>
    <n v="8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3"/>
    <x v="2"/>
    <d v="2023-06-22T11:07:00"/>
    <n v="18"/>
    <m/>
    <m/>
    <m/>
    <n v="2"/>
    <n v="2"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3"/>
    <x v="18"/>
    <d v="2023-06-22T11:07:00"/>
    <n v="20"/>
    <m/>
    <m/>
    <n v="2"/>
    <n v="2"/>
    <n v="2"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3"/>
    <x v="19"/>
    <d v="2023-06-22T11:07:00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3"/>
    <x v="28"/>
    <d v="2023-06-22T11:07:00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20"/>
    <d v="2023-06-22T11:07:00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41"/>
    <d v="2023-06-22T11:07:00"/>
    <n v="10.4"/>
    <n v="2.4"/>
    <m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29"/>
    <d v="2023-06-22T11:07:00"/>
    <n v="33.6"/>
    <m/>
    <n v="5.6"/>
    <n v="3.2"/>
    <n v="10"/>
    <n v="12"/>
    <n v="2.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4"/>
    <d v="2023-06-22T11:07:00"/>
    <n v="15.6"/>
    <m/>
    <n v="2.4"/>
    <n v="1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5"/>
    <d v="2023-06-22T11:07:00"/>
    <n v="655"/>
    <n v="211"/>
    <n v="444"/>
    <n v="3"/>
    <n v="10"/>
    <n v="39"/>
    <n v="79"/>
    <n v="59"/>
    <n v="139"/>
    <n v="130"/>
    <n v="95"/>
    <m/>
    <n v="55"/>
    <n v="12"/>
    <n v="3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6"/>
    <d v="2023-06-22T11:07:00"/>
    <n v="11"/>
    <n v="6"/>
    <n v="5"/>
    <m/>
    <m/>
    <n v="1"/>
    <n v="1"/>
    <n v="1"/>
    <n v="5"/>
    <n v="2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7"/>
    <d v="2023-06-22T11:07:00"/>
    <n v="7"/>
    <n v="5"/>
    <n v="2"/>
    <n v="3"/>
    <n v="1"/>
    <n v="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8"/>
    <d v="2023-06-22T11:07:00"/>
    <n v="15"/>
    <n v="9"/>
    <n v="6"/>
    <m/>
    <n v="3"/>
    <n v="4"/>
    <n v="3"/>
    <n v="4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22"/>
    <d v="2023-06-22T11:07:00"/>
    <n v="10"/>
    <m/>
    <n v="2"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23"/>
    <d v="2023-06-22T11:07:0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30"/>
    <d v="2023-06-22T11:07:00"/>
    <n v="6"/>
    <n v="3"/>
    <n v="3"/>
    <m/>
    <n v="1"/>
    <m/>
    <n v="3"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9"/>
    <d v="2023-06-22T11:07:00"/>
    <n v="691"/>
    <n v="69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6"/>
    <x v="10"/>
    <d v="2023-06-22T11:07:00"/>
    <n v="78"/>
    <n v="7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1"/>
    <x v="11"/>
    <d v="2023-06-22T11:07:00"/>
    <n v="691"/>
    <n v="291"/>
    <n v="40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1"/>
    <x v="12"/>
    <d v="2023-06-22T11:07:00"/>
    <n v="78"/>
    <n v="21"/>
    <n v="5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"/>
    <x v="1"/>
    <x v="32"/>
    <d v="2023-06-22T11:07:00"/>
    <n v="46"/>
    <n v="27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14"/>
    <d v="2023-06-22T11:07:13"/>
    <n v="128"/>
    <m/>
    <m/>
    <m/>
    <n v="88"/>
    <n v="4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6"/>
    <x v="15"/>
    <d v="2023-06-22T11:07:13"/>
    <n v="276"/>
    <m/>
    <m/>
    <m/>
    <m/>
    <n v="4"/>
    <n v="140"/>
    <n v="13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6"/>
    <x v="16"/>
    <d v="2023-06-22T11:07:13"/>
    <n v="84"/>
    <m/>
    <m/>
    <m/>
    <m/>
    <m/>
    <m/>
    <m/>
    <n v="38"/>
    <m/>
    <n v="26"/>
    <n v="3"/>
    <n v="1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6"/>
    <x v="17"/>
    <d v="2023-06-22T11:07:13"/>
    <n v="34.4"/>
    <m/>
    <m/>
    <n v="34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6"/>
    <x v="2"/>
    <d v="2023-06-22T11:07:13"/>
    <n v="14"/>
    <m/>
    <m/>
    <m/>
    <n v="6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18"/>
    <d v="2023-06-22T11:07:13"/>
    <n v="22"/>
    <m/>
    <m/>
    <n v="8"/>
    <n v="6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19"/>
    <d v="2023-06-22T11:07:13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28"/>
    <d v="2023-06-22T11:07:13"/>
    <n v="12"/>
    <n v="1.6"/>
    <n v="1.6"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29"/>
    <d v="2023-06-22T11:07:13"/>
    <n v="4.8"/>
    <m/>
    <m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4"/>
    <d v="2023-06-22T11:07:13"/>
    <n v="8.8000000000000007"/>
    <m/>
    <n v="8.800000000000000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5"/>
    <d v="2023-06-22T11:07:13"/>
    <n v="287"/>
    <n v="77"/>
    <n v="210"/>
    <m/>
    <m/>
    <n v="13"/>
    <n v="44"/>
    <n v="22"/>
    <n v="70"/>
    <n v="67"/>
    <n v="38"/>
    <m/>
    <n v="13"/>
    <n v="3"/>
    <n v="1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6"/>
    <d v="2023-06-22T11:07:13"/>
    <n v="14"/>
    <n v="9"/>
    <n v="5"/>
    <n v="1"/>
    <n v="1"/>
    <n v="4"/>
    <n v="3"/>
    <n v="4"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8"/>
    <d v="2023-06-22T11:07:13"/>
    <n v="3"/>
    <n v="1"/>
    <n v="3"/>
    <m/>
    <n v="2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23"/>
    <d v="2023-06-22T11:07:1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30"/>
    <d v="2023-06-22T11:07:13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9"/>
    <d v="2023-06-22T11:07:13"/>
    <n v="300"/>
    <n v="30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10"/>
    <d v="2023-06-22T11:07:13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33"/>
    <d v="2023-06-22T11:07:13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11"/>
    <d v="2023-06-22T11:07:13"/>
    <n v="300"/>
    <n v="129"/>
    <n v="17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12"/>
    <d v="2023-06-22T11:07:13"/>
    <n v="17"/>
    <n v="6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34"/>
    <d v="2023-06-22T11:07:13"/>
    <n v="16"/>
    <n v="6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"/>
    <x v="1"/>
    <x v="32"/>
    <d v="2023-06-22T11:07:13"/>
    <n v="4"/>
    <n v="3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14"/>
    <d v="2023-06-22T11:15:15"/>
    <n v="100"/>
    <m/>
    <m/>
    <m/>
    <n v="58"/>
    <n v="4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15"/>
    <d v="2023-06-22T11:15:15"/>
    <n v="166"/>
    <m/>
    <m/>
    <m/>
    <m/>
    <n v="2"/>
    <n v="90"/>
    <n v="7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16"/>
    <d v="2023-06-22T11:15:15"/>
    <n v="52"/>
    <m/>
    <m/>
    <m/>
    <m/>
    <m/>
    <m/>
    <m/>
    <n v="29"/>
    <m/>
    <n v="18"/>
    <m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17"/>
    <d v="2023-06-22T11:15:15"/>
    <n v="80.8"/>
    <n v="11.2"/>
    <n v="19.2"/>
    <n v="50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2"/>
    <d v="2023-06-22T11:15:15"/>
    <n v="6"/>
    <m/>
    <m/>
    <m/>
    <m/>
    <n v="2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18"/>
    <d v="2023-06-22T11:15:15"/>
    <n v="8"/>
    <m/>
    <m/>
    <n v="2"/>
    <n v="0"/>
    <n v="2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19"/>
    <d v="2023-06-22T11:15:15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28"/>
    <d v="2023-06-22T11:15:15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20"/>
    <d v="2023-06-22T11:15:15"/>
    <n v="4"/>
    <n v="0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29"/>
    <d v="2023-06-22T11:15:15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5"/>
    <d v="2023-06-22T11:15:15"/>
    <n v="208"/>
    <n v="102"/>
    <n v="106"/>
    <n v="4"/>
    <n v="7"/>
    <n v="22"/>
    <n v="29"/>
    <n v="21"/>
    <n v="45"/>
    <n v="37"/>
    <n v="29"/>
    <m/>
    <n v="9"/>
    <n v="0"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6"/>
    <d v="2023-06-22T11:15:15"/>
    <n v="4"/>
    <n v="1"/>
    <n v="3"/>
    <m/>
    <m/>
    <n v="1"/>
    <m/>
    <n v="1"/>
    <n v="2"/>
    <m/>
    <m/>
    <n v="0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7"/>
    <d v="2023-06-22T11:15:15"/>
    <n v="1"/>
    <n v="1"/>
    <m/>
    <n v="0"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8"/>
    <d v="2023-06-22T11:15:15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9"/>
    <d v="2023-06-22T11:15:15"/>
    <n v="160"/>
    <n v="16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10"/>
    <d v="2023-06-22T11:15:15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11"/>
    <d v="2023-06-22T11:15:15"/>
    <n v="160"/>
    <n v="68"/>
    <n v="9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"/>
    <x v="1"/>
    <x v="12"/>
    <d v="2023-06-22T11:15:15"/>
    <n v="8"/>
    <n v="2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14"/>
    <d v="2023-06-22T11:15:30"/>
    <n v="258"/>
    <m/>
    <m/>
    <m/>
    <n v="120"/>
    <n v="138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15"/>
    <d v="2023-06-22T11:15:30"/>
    <n v="427"/>
    <m/>
    <m/>
    <m/>
    <m/>
    <n v="2"/>
    <n v="224"/>
    <n v="20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16"/>
    <d v="2023-06-22T11:15:30"/>
    <n v="118"/>
    <m/>
    <m/>
    <m/>
    <m/>
    <m/>
    <m/>
    <m/>
    <n v="55"/>
    <m/>
    <n v="46"/>
    <n v="9"/>
    <n v="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17"/>
    <d v="2023-06-22T11:15:30"/>
    <n v="142.4"/>
    <n v="3.2"/>
    <n v="44.8"/>
    <n v="94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2"/>
    <d v="2023-06-22T11:15:30"/>
    <n v="2"/>
    <m/>
    <m/>
    <m/>
    <n v="2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3"/>
    <d v="2023-06-22T11:15:30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18"/>
    <d v="2023-06-22T11:15:30"/>
    <n v="8"/>
    <m/>
    <n v="0"/>
    <n v="0"/>
    <n v="2"/>
    <n v="0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19"/>
    <d v="2023-06-22T11:15:30"/>
    <n v="6"/>
    <m/>
    <m/>
    <m/>
    <m/>
    <m/>
    <m/>
    <m/>
    <m/>
    <n v="6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20"/>
    <d v="2023-06-22T11:15:30"/>
    <n v="11.2"/>
    <n v="4"/>
    <n v="4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29"/>
    <d v="2023-06-22T11:15:30"/>
    <n v="16"/>
    <n v="4"/>
    <n v="0"/>
    <n v="12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4"/>
    <d v="2023-06-22T11:15:30"/>
    <n v="12.8"/>
    <n v="0"/>
    <n v="0"/>
    <n v="2.4"/>
    <n v="7.2"/>
    <n v="3.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5"/>
    <d v="2023-06-22T11:15:30"/>
    <n v="490"/>
    <n v="297"/>
    <n v="297"/>
    <n v="1"/>
    <n v="17"/>
    <n v="34"/>
    <n v="60"/>
    <n v="70"/>
    <n v="112"/>
    <n v="101"/>
    <n v="55"/>
    <m/>
    <n v="23"/>
    <n v="9"/>
    <n v="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6"/>
    <d v="2023-06-22T11:15:30"/>
    <n v="9"/>
    <n v="2"/>
    <n v="4"/>
    <n v="0"/>
    <n v="0"/>
    <n v="0"/>
    <n v="1"/>
    <m/>
    <n v="4"/>
    <n v="2"/>
    <m/>
    <n v="2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7"/>
    <d v="2023-06-22T11:15:30"/>
    <n v="3"/>
    <n v="1"/>
    <n v="2"/>
    <n v="1"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8"/>
    <d v="2023-06-22T11:15:30"/>
    <n v="8"/>
    <n v="3"/>
    <n v="5"/>
    <n v="1"/>
    <n v="0"/>
    <n v="4"/>
    <n v="2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22"/>
    <d v="2023-06-22T11:15:30"/>
    <n v="8"/>
    <n v="0"/>
    <n v="0"/>
    <n v="4"/>
    <n v="4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23"/>
    <d v="2023-06-22T11:15:30"/>
    <n v="10"/>
    <m/>
    <m/>
    <m/>
    <m/>
    <n v="0"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38"/>
    <d v="2023-06-22T11:15:30"/>
    <n v="4"/>
    <m/>
    <m/>
    <m/>
    <m/>
    <n v="0"/>
    <n v="4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39"/>
    <d v="2023-06-22T11:15:30"/>
    <n v="4"/>
    <m/>
    <n v="0"/>
    <n v="0"/>
    <n v="0"/>
    <n v="0"/>
    <n v="4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30"/>
    <d v="2023-06-22T11:15:30"/>
    <n v="9"/>
    <n v="6"/>
    <n v="3"/>
    <n v="0"/>
    <n v="0"/>
    <n v="2"/>
    <n v="2"/>
    <n v="0"/>
    <n v="3"/>
    <n v="2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40"/>
    <d v="2023-06-22T11:15:30"/>
    <n v="2"/>
    <n v="1"/>
    <n v="1"/>
    <n v="0"/>
    <n v="0"/>
    <n v="0"/>
    <n v="0"/>
    <n v="0"/>
    <n v="2"/>
    <n v="0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9"/>
    <d v="2023-06-22T11:15:30"/>
    <n v="832"/>
    <n v="8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10"/>
    <d v="2023-06-22T11:15:30"/>
    <n v="46"/>
    <n v="4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33"/>
    <d v="2023-06-22T11:15:30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36"/>
    <d v="2023-06-22T11:15:30"/>
    <n v="39"/>
    <n v="3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11"/>
    <d v="2023-06-22T11:15:30"/>
    <n v="832"/>
    <n v="251"/>
    <n v="58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12"/>
    <d v="2023-06-22T11:15:30"/>
    <n v="46"/>
    <n v="21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34"/>
    <d v="2023-06-22T11:15:30"/>
    <n v="3"/>
    <n v="3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37"/>
    <d v="2023-06-22T11:15:30"/>
    <n v="39"/>
    <n v="11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"/>
    <x v="1"/>
    <x v="32"/>
    <d v="2023-06-22T11:15:30"/>
    <n v="3"/>
    <n v="3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14"/>
    <d v="2023-06-22T11:15:42"/>
    <n v="290"/>
    <m/>
    <m/>
    <m/>
    <n v="142"/>
    <n v="14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15"/>
    <d v="2023-06-22T11:15:42"/>
    <n v="420"/>
    <m/>
    <m/>
    <m/>
    <m/>
    <n v="16"/>
    <n v="216"/>
    <n v="18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16"/>
    <d v="2023-06-22T11:15:42"/>
    <n v="211"/>
    <m/>
    <m/>
    <m/>
    <m/>
    <m/>
    <m/>
    <m/>
    <n v="90"/>
    <m/>
    <n v="48"/>
    <n v="27"/>
    <n v="4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17"/>
    <d v="2023-06-22T11:15:42"/>
    <n v="276.8"/>
    <n v="24"/>
    <n v="77.599999999999994"/>
    <n v="17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2"/>
    <d v="2023-06-22T11:15:42"/>
    <n v="30"/>
    <m/>
    <m/>
    <m/>
    <n v="2"/>
    <n v="4"/>
    <n v="1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18"/>
    <d v="2023-06-22T11:15:42"/>
    <n v="48"/>
    <m/>
    <m/>
    <n v="18"/>
    <n v="2"/>
    <n v="4"/>
    <n v="1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28"/>
    <d v="2023-06-22T11:15:42"/>
    <n v="28.8"/>
    <m/>
    <n v="8"/>
    <n v="2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41"/>
    <d v="2023-06-22T11:15:42"/>
    <n v="9.3000000000000007"/>
    <m/>
    <n v="4.5"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29"/>
    <d v="2023-06-22T11:15:42"/>
    <n v="26.8"/>
    <m/>
    <n v="7.2"/>
    <n v="18"/>
    <m/>
    <n v="1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4"/>
    <d v="2023-06-22T11:15:42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5"/>
    <d v="2023-06-22T11:15:42"/>
    <n v="647"/>
    <n v="255"/>
    <n v="392"/>
    <n v="10"/>
    <n v="28"/>
    <n v="64"/>
    <n v="71"/>
    <n v="82"/>
    <n v="108"/>
    <n v="97"/>
    <n v="90"/>
    <m/>
    <n v="24"/>
    <n v="27"/>
    <n v="4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6"/>
    <d v="2023-06-22T11:15:42"/>
    <n v="25"/>
    <n v="17"/>
    <n v="8"/>
    <m/>
    <n v="2"/>
    <n v="8"/>
    <n v="1"/>
    <n v="2"/>
    <n v="7"/>
    <n v="5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7"/>
    <d v="2023-06-22T11:15:42"/>
    <n v="2"/>
    <m/>
    <m/>
    <m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8"/>
    <d v="2023-06-22T11:15:42"/>
    <n v="7"/>
    <n v="4"/>
    <n v="3"/>
    <m/>
    <n v="2"/>
    <n v="3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22"/>
    <d v="2023-06-22T11:15:42"/>
    <n v="26"/>
    <m/>
    <n v="6"/>
    <n v="8"/>
    <n v="8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23"/>
    <d v="2023-06-22T11:15:42"/>
    <n v="26"/>
    <m/>
    <m/>
    <m/>
    <m/>
    <n v="2"/>
    <n v="10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25"/>
    <d v="2023-06-22T11:15:42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26"/>
    <d v="2023-06-22T11:15:42"/>
    <n v="12"/>
    <n v="2.4"/>
    <m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27"/>
    <d v="2023-06-22T11:15:42"/>
    <n v="16.8"/>
    <m/>
    <m/>
    <n v="12.4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"/>
    <x v="30"/>
    <d v="2023-06-22T11:15:42"/>
    <n v="26"/>
    <n v="16"/>
    <n v="10"/>
    <m/>
    <n v="3"/>
    <n v="4"/>
    <n v="4"/>
    <n v="3"/>
    <n v="5"/>
    <n v="7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1"/>
    <x v="35"/>
    <d v="2023-06-22T11:15:42"/>
    <n v="1"/>
    <m/>
    <n v="1"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1"/>
    <x v="31"/>
    <d v="2023-06-22T11:15:42"/>
    <n v="7"/>
    <n v="5"/>
    <n v="2"/>
    <n v="1"/>
    <m/>
    <n v="5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1"/>
    <x v="9"/>
    <d v="2023-06-22T11:15:42"/>
    <n v="1079"/>
    <n v="107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1"/>
    <x v="10"/>
    <d v="2023-06-22T11:15:42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1"/>
    <x v="36"/>
    <d v="2023-06-22T11:15:42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1"/>
    <x v="11"/>
    <d v="2023-06-22T11:15:42"/>
    <n v="1079"/>
    <n v="407"/>
    <n v="67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1"/>
    <x v="12"/>
    <d v="2023-06-22T11:15:42"/>
    <n v="36"/>
    <n v="16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1"/>
    <x v="37"/>
    <d v="2023-06-22T11:15:42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"/>
    <x v="11"/>
    <x v="32"/>
    <d v="2023-06-22T11:15:42"/>
    <n v="85"/>
    <n v="37"/>
    <n v="4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14"/>
    <d v="2023-06-22T11:15:56"/>
    <n v="91"/>
    <m/>
    <m/>
    <m/>
    <n v="56"/>
    <n v="34"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15"/>
    <d v="2023-06-22T11:15:56"/>
    <n v="127"/>
    <m/>
    <m/>
    <m/>
    <m/>
    <n v="2"/>
    <n v="60"/>
    <n v="6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16"/>
    <d v="2023-06-22T11:15:56"/>
    <n v="60"/>
    <m/>
    <m/>
    <m/>
    <m/>
    <m/>
    <m/>
    <m/>
    <n v="16"/>
    <m/>
    <n v="34"/>
    <n v="3"/>
    <n v="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17"/>
    <d v="2023-06-22T11:15:56"/>
    <n v="32"/>
    <n v="0.8"/>
    <n v="4.8"/>
    <n v="2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2"/>
    <d v="2023-06-22T11:15:56"/>
    <n v="16"/>
    <m/>
    <m/>
    <m/>
    <m/>
    <m/>
    <n v="1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18"/>
    <d v="2023-06-22T11:15:56"/>
    <n v="18"/>
    <m/>
    <m/>
    <n v="2"/>
    <m/>
    <m/>
    <n v="1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19"/>
    <d v="2023-06-22T11:15:56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28"/>
    <d v="2023-06-22T11:15:56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20"/>
    <d v="2023-06-22T11:15:56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5"/>
    <d v="2023-06-22T11:15:56"/>
    <n v="166"/>
    <n v="63"/>
    <n v="103"/>
    <n v="1"/>
    <n v="2"/>
    <n v="10"/>
    <n v="28"/>
    <n v="18"/>
    <n v="30"/>
    <n v="33"/>
    <n v="16"/>
    <m/>
    <n v="17"/>
    <n v="3"/>
    <n v="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6"/>
    <d v="2023-06-22T11:15:56"/>
    <n v="10"/>
    <n v="5"/>
    <n v="5"/>
    <m/>
    <m/>
    <n v="1"/>
    <m/>
    <m/>
    <n v="6"/>
    <n v="2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7"/>
    <d v="2023-06-22T11:15:56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8"/>
    <d v="2023-06-22T11:15:56"/>
    <n v="1"/>
    <m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26"/>
    <d v="2023-06-22T11:15:56"/>
    <n v="4.4000000000000004"/>
    <m/>
    <m/>
    <m/>
    <m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31"/>
    <d v="2023-06-22T11:15:56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9"/>
    <d v="2023-06-22T11:15:56"/>
    <n v="307"/>
    <n v="30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10"/>
    <d v="2023-06-22T11:15:56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11"/>
    <d v="2023-06-22T11:15:56"/>
    <n v="307"/>
    <n v="121"/>
    <n v="18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"/>
    <x v="11"/>
    <x v="12"/>
    <d v="2023-06-22T11:15:56"/>
    <n v="6"/>
    <n v="2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13"/>
    <d v="2023-06-22T11:16:28"/>
    <n v="1"/>
    <m/>
    <m/>
    <m/>
    <n v="0"/>
    <n v="0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14"/>
    <d v="2023-06-22T11:16:28"/>
    <n v="359"/>
    <m/>
    <m/>
    <m/>
    <n v="178"/>
    <n v="176"/>
    <m/>
    <m/>
    <n v="5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15"/>
    <d v="2023-06-22T11:16:28"/>
    <n v="567"/>
    <m/>
    <m/>
    <m/>
    <m/>
    <m/>
    <n v="292"/>
    <n v="27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16"/>
    <d v="2023-06-22T11:16:28"/>
    <n v="218"/>
    <m/>
    <m/>
    <m/>
    <m/>
    <m/>
    <m/>
    <m/>
    <n v="119"/>
    <m/>
    <n v="58"/>
    <n v="19"/>
    <n v="2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17"/>
    <d v="2023-06-22T11:16:28"/>
    <n v="321.60000000000002"/>
    <n v="28"/>
    <n v="80.8"/>
    <n v="21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2"/>
    <d v="2023-06-22T11:16:28"/>
    <n v="45"/>
    <m/>
    <m/>
    <m/>
    <n v="10"/>
    <n v="2"/>
    <n v="26"/>
    <n v="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18"/>
    <d v="2023-06-22T11:16:28"/>
    <n v="52"/>
    <m/>
    <n v="0"/>
    <n v="6"/>
    <n v="10"/>
    <n v="2"/>
    <n v="2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19"/>
    <d v="2023-06-22T11:16:28"/>
    <n v="6"/>
    <m/>
    <m/>
    <m/>
    <m/>
    <m/>
    <m/>
    <m/>
    <m/>
    <n v="6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28"/>
    <d v="2023-06-22T11:16:28"/>
    <n v="8"/>
    <n v="0"/>
    <n v="0"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5"/>
    <x v="20"/>
    <d v="2023-06-22T11:16:28"/>
    <n v="11.6"/>
    <n v="7.2"/>
    <n v="4.4000000000000004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5"/>
    <x v="41"/>
    <d v="2023-06-22T11:16:28"/>
    <n v="8"/>
    <n v="0"/>
    <n v="0"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5"/>
    <x v="29"/>
    <d v="2023-06-22T11:16:28"/>
    <n v="33.6"/>
    <n v="0"/>
    <n v="0"/>
    <n v="4.4000000000000004"/>
    <n v="6.8"/>
    <n v="22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5"/>
    <x v="4"/>
    <d v="2023-06-22T11:16:28"/>
    <n v="4"/>
    <n v="0"/>
    <n v="0"/>
    <n v="0"/>
    <n v="4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5"/>
    <x v="5"/>
    <d v="2023-06-22T11:16:28"/>
    <n v="774"/>
    <n v="271"/>
    <n v="503"/>
    <n v="10"/>
    <n v="31"/>
    <n v="76"/>
    <n v="89"/>
    <n v="88"/>
    <n v="146"/>
    <n v="139"/>
    <n v="125"/>
    <m/>
    <n v="29"/>
    <n v="19"/>
    <n v="2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5"/>
    <x v="6"/>
    <d v="2023-06-22T11:16:28"/>
    <n v="30"/>
    <n v="15"/>
    <n v="15"/>
    <n v="0"/>
    <n v="0"/>
    <n v="3"/>
    <n v="7"/>
    <n v="1"/>
    <n v="13"/>
    <n v="4"/>
    <m/>
    <n v="2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5"/>
    <x v="7"/>
    <d v="2023-06-22T11:16:28"/>
    <n v="6"/>
    <n v="1"/>
    <n v="5"/>
    <n v="2"/>
    <n v="1"/>
    <n v="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5"/>
    <x v="8"/>
    <d v="2023-06-22T11:16:28"/>
    <n v="10"/>
    <n v="5"/>
    <n v="5"/>
    <n v="0"/>
    <n v="0"/>
    <n v="1"/>
    <n v="3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5"/>
    <x v="22"/>
    <d v="2023-06-22T11:16:28"/>
    <n v="6"/>
    <n v="2"/>
    <n v="0"/>
    <n v="0"/>
    <n v="4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5"/>
    <x v="23"/>
    <d v="2023-06-22T11:16:28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5"/>
    <x v="30"/>
    <d v="2023-06-22T11:16:28"/>
    <n v="6"/>
    <n v="3"/>
    <n v="3"/>
    <n v="1"/>
    <n v="0"/>
    <n v="0"/>
    <n v="2"/>
    <n v="0"/>
    <n v="1"/>
    <n v="2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9"/>
    <d v="2023-06-22T11:16:28"/>
    <n v="304"/>
    <n v="30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10"/>
    <d v="2023-06-22T11:16:28"/>
    <n v="50"/>
    <n v="5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11"/>
    <d v="2023-06-22T11:16:28"/>
    <n v="304"/>
    <n v="109"/>
    <n v="19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12"/>
    <d v="2023-06-22T11:16:28"/>
    <n v="50"/>
    <n v="18"/>
    <n v="3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2"/>
    <x v="11"/>
    <x v="32"/>
    <d v="2023-06-22T11:16:28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13"/>
    <d v="2023-06-22T11:22:40"/>
    <n v="109"/>
    <m/>
    <m/>
    <m/>
    <n v="56"/>
    <n v="52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15"/>
    <d v="2023-06-22T11:22:40"/>
    <n v="201"/>
    <m/>
    <m/>
    <m/>
    <m/>
    <n v="10"/>
    <n v="118"/>
    <n v="7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16"/>
    <d v="2023-06-22T11:22:40"/>
    <n v="47"/>
    <m/>
    <m/>
    <m/>
    <m/>
    <m/>
    <m/>
    <m/>
    <n v="25"/>
    <m/>
    <n v="10"/>
    <n v="1"/>
    <n v="1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17"/>
    <d v="2023-06-22T11:22:40"/>
    <n v="50.9"/>
    <m/>
    <n v="10.6"/>
    <n v="40.29999999999999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2"/>
    <d v="2023-06-22T11:22:40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3"/>
    <d v="2023-06-22T11:22:4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18"/>
    <d v="2023-06-22T11:22:40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20"/>
    <d v="2023-06-22T11:22:40"/>
    <n v="8"/>
    <m/>
    <m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5"/>
    <d v="2023-06-22T11:22:40"/>
    <n v="215"/>
    <n v="90"/>
    <n v="125"/>
    <m/>
    <n v="4"/>
    <n v="14"/>
    <n v="28"/>
    <n v="31"/>
    <n v="59"/>
    <n v="37"/>
    <n v="25"/>
    <m/>
    <n v="5"/>
    <n v="1"/>
    <n v="1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6"/>
    <d v="2023-06-22T11:22:40"/>
    <n v="3"/>
    <n v="1"/>
    <n v="2"/>
    <m/>
    <m/>
    <m/>
    <m/>
    <m/>
    <n v="1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7"/>
    <d v="2023-06-22T11:22:40"/>
    <n v="2"/>
    <n v="2"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21"/>
    <d v="2023-06-22T11:22:40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23"/>
    <d v="2023-06-22T11:22:40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26"/>
    <d v="2023-06-22T11:22:40"/>
    <n v="3.2"/>
    <m/>
    <m/>
    <m/>
    <m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30"/>
    <d v="2023-06-22T11:22:40"/>
    <n v="2"/>
    <n v="1"/>
    <n v="1"/>
    <m/>
    <m/>
    <m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31"/>
    <d v="2023-06-22T11:22:40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9"/>
    <d v="2023-06-22T11:22:40"/>
    <n v="232"/>
    <n v="2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33"/>
    <d v="2023-06-22T11:22:40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11"/>
    <d v="2023-06-22T11:22:40"/>
    <n v="232"/>
    <n v="137"/>
    <n v="9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3"/>
    <x v="11"/>
    <x v="34"/>
    <d v="2023-06-22T11:22:40"/>
    <n v="8"/>
    <n v="3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13"/>
    <d v="2023-06-22T11:23:15"/>
    <n v="16"/>
    <m/>
    <m/>
    <m/>
    <n v="6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14"/>
    <d v="2023-06-22T11:23:15"/>
    <n v="10"/>
    <m/>
    <m/>
    <m/>
    <n v="8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15"/>
    <d v="2023-06-22T11:23:15"/>
    <n v="70"/>
    <m/>
    <m/>
    <m/>
    <m/>
    <m/>
    <n v="28"/>
    <n v="4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16"/>
    <d v="2023-06-22T11:23:15"/>
    <n v="10"/>
    <m/>
    <m/>
    <m/>
    <m/>
    <m/>
    <m/>
    <m/>
    <n v="4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3"/>
    <d v="2023-06-22T11:23:1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18"/>
    <d v="2023-06-22T11:23:1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29"/>
    <d v="2023-06-22T11:23:15"/>
    <n v="4000"/>
    <m/>
    <m/>
    <n v="400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5"/>
    <d v="2023-06-22T11:23:15"/>
    <n v="55"/>
    <n v="22"/>
    <n v="33"/>
    <m/>
    <m/>
    <m/>
    <n v="7"/>
    <n v="6"/>
    <n v="14"/>
    <n v="21"/>
    <n v="4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6"/>
    <d v="2023-06-22T11:23:15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8"/>
    <d v="2023-06-22T11:23:15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23"/>
    <d v="2023-06-22T11:23:1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30"/>
    <d v="2023-06-22T11:23:15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9"/>
    <d v="2023-06-22T11:23:15"/>
    <n v="229"/>
    <n v="2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6"/>
    <x v="11"/>
    <x v="11"/>
    <d v="2023-06-22T11:23:15"/>
    <n v="229"/>
    <n v="102"/>
    <n v="1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13"/>
    <d v="2023-06-22T11:23:43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15"/>
    <d v="2023-06-22T11:23:43"/>
    <n v="18"/>
    <m/>
    <m/>
    <m/>
    <m/>
    <m/>
    <n v="10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16"/>
    <d v="2023-06-22T11:23:43"/>
    <n v="15"/>
    <m/>
    <m/>
    <m/>
    <m/>
    <m/>
    <m/>
    <m/>
    <n v="7"/>
    <m/>
    <n v="8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17"/>
    <d v="2023-06-22T11:23:43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3"/>
    <d v="2023-06-22T11:23:4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18"/>
    <d v="2023-06-22T11:23:4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5"/>
    <d v="2023-06-22T11:23:43"/>
    <n v="25"/>
    <n v="8"/>
    <n v="17"/>
    <m/>
    <m/>
    <n v="1"/>
    <n v="2"/>
    <n v="2"/>
    <n v="5"/>
    <n v="4"/>
    <n v="7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6"/>
    <d v="2023-06-22T11:23:43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9"/>
    <d v="2023-06-22T11:23:43"/>
    <n v="41"/>
    <n v="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10"/>
    <d v="2023-06-22T11:23:4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11"/>
    <d v="2023-06-22T11:23:43"/>
    <n v="41"/>
    <n v="20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7"/>
    <x v="11"/>
    <x v="12"/>
    <d v="2023-06-22T11:23:43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4"/>
    <x v="11"/>
    <x v="14"/>
    <d v="2023-06-22T11:24:12"/>
    <n v="24"/>
    <m/>
    <m/>
    <m/>
    <n v="20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4"/>
    <x v="11"/>
    <x v="15"/>
    <d v="2023-06-22T11:24:12"/>
    <n v="26"/>
    <m/>
    <m/>
    <m/>
    <m/>
    <m/>
    <n v="10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4"/>
    <x v="11"/>
    <x v="16"/>
    <d v="2023-06-22T11:24:12"/>
    <n v="10"/>
    <m/>
    <m/>
    <m/>
    <m/>
    <m/>
    <m/>
    <m/>
    <n v="2"/>
    <m/>
    <n v="8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4"/>
    <x v="11"/>
    <x v="17"/>
    <d v="2023-06-22T11:24:12"/>
    <n v="18.399999999999999"/>
    <m/>
    <m/>
    <n v="18.39999999999999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4"/>
    <x v="11"/>
    <x v="2"/>
    <d v="2023-06-22T11:24:12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4"/>
    <x v="11"/>
    <x v="3"/>
    <d v="2023-06-22T11:24:12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4"/>
    <x v="11"/>
    <x v="18"/>
    <d v="2023-06-22T11:24:12"/>
    <n v="4"/>
    <m/>
    <m/>
    <m/>
    <m/>
    <n v="2"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4"/>
    <x v="11"/>
    <x v="5"/>
    <d v="2023-06-22T11:24:12"/>
    <n v="24"/>
    <n v="12"/>
    <n v="12"/>
    <m/>
    <m/>
    <n v="6"/>
    <n v="10"/>
    <n v="2"/>
    <m/>
    <m/>
    <n v="2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4"/>
    <x v="11"/>
    <x v="6"/>
    <d v="2023-06-22T11:24:12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4"/>
    <x v="11"/>
    <x v="9"/>
    <d v="2023-06-22T11:24:12"/>
    <n v="53"/>
    <n v="5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4"/>
    <x v="11"/>
    <x v="11"/>
    <d v="2023-06-22T11:24:12"/>
    <n v="53"/>
    <n v="27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14"/>
    <d v="2023-06-22T11:24:48"/>
    <n v="38"/>
    <m/>
    <m/>
    <m/>
    <n v="22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15"/>
    <d v="2023-06-22T11:24:48"/>
    <n v="40"/>
    <m/>
    <m/>
    <m/>
    <m/>
    <m/>
    <n v="16"/>
    <n v="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16"/>
    <d v="2023-06-22T11:24:48"/>
    <n v="11"/>
    <m/>
    <m/>
    <m/>
    <m/>
    <m/>
    <m/>
    <m/>
    <n v="8"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17"/>
    <d v="2023-06-22T11:24:48"/>
    <n v="26.4"/>
    <n v="3.2"/>
    <n v="0"/>
    <n v="2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2"/>
    <d v="2023-06-22T11:24:48"/>
    <n v="2"/>
    <m/>
    <m/>
    <m/>
    <n v="0"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18"/>
    <d v="2023-06-22T11:24:48"/>
    <n v="2"/>
    <m/>
    <m/>
    <m/>
    <n v="0"/>
    <n v="0"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5"/>
    <d v="2023-06-22T11:24:48"/>
    <n v="59"/>
    <n v="24"/>
    <n v="35"/>
    <n v="1"/>
    <n v="0"/>
    <n v="9"/>
    <n v="11"/>
    <n v="8"/>
    <n v="8"/>
    <n v="12"/>
    <n v="8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6"/>
    <d v="2023-06-22T11:24:48"/>
    <n v="1"/>
    <n v="0"/>
    <n v="1"/>
    <m/>
    <m/>
    <m/>
    <n v="0"/>
    <n v="0"/>
    <n v="0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9"/>
    <d v="2023-06-22T11:24:48"/>
    <n v="76"/>
    <n v="7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10"/>
    <d v="2023-06-22T11:24:4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11"/>
    <d v="2023-06-22T11:24:48"/>
    <n v="76"/>
    <n v="36"/>
    <n v="4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0"/>
    <x v="11"/>
    <x v="12"/>
    <d v="2023-06-22T11:24:48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1"/>
    <x v="11"/>
    <x v="14"/>
    <d v="2023-06-22T11:25:14"/>
    <n v="10"/>
    <m/>
    <m/>
    <m/>
    <n v="10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1"/>
    <x v="11"/>
    <x v="15"/>
    <d v="2023-06-22T11:25:14"/>
    <n v="10"/>
    <m/>
    <m/>
    <m/>
    <m/>
    <m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1"/>
    <x v="11"/>
    <x v="16"/>
    <d v="2023-06-22T11:25:14"/>
    <n v="4"/>
    <m/>
    <m/>
    <m/>
    <m/>
    <m/>
    <m/>
    <m/>
    <n v="3"/>
    <m/>
    <n v="0"/>
    <n v="1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1"/>
    <x v="11"/>
    <x v="5"/>
    <d v="2023-06-22T11:25:14"/>
    <n v="14"/>
    <n v="6"/>
    <n v="8"/>
    <n v="0"/>
    <n v="0"/>
    <n v="0"/>
    <n v="5"/>
    <n v="0"/>
    <n v="4"/>
    <n v="1"/>
    <n v="3"/>
    <m/>
    <n v="0"/>
    <n v="1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1"/>
    <x v="11"/>
    <x v="9"/>
    <d v="2023-06-22T11:25:14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1"/>
    <x v="11"/>
    <x v="10"/>
    <d v="2023-06-22T11:25:14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1"/>
    <x v="11"/>
    <x v="11"/>
    <d v="2023-06-22T11:25:14"/>
    <n v="36"/>
    <n v="9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1"/>
    <x v="11"/>
    <x v="12"/>
    <d v="2023-06-22T11:25:14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8"/>
    <x v="11"/>
    <x v="15"/>
    <d v="2023-06-22T11:25:34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8"/>
    <x v="11"/>
    <x v="16"/>
    <d v="2023-06-22T11:25:34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8"/>
    <x v="1"/>
    <x v="9"/>
    <d v="2023-06-22T11:25:34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8"/>
    <x v="1"/>
    <x v="10"/>
    <d v="2023-06-22T11:25:34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8"/>
    <x v="1"/>
    <x v="11"/>
    <d v="2023-06-22T11:25:34"/>
    <n v="16"/>
    <n v="5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8"/>
    <x v="1"/>
    <x v="12"/>
    <d v="2023-06-22T11:25:34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9"/>
    <x v="1"/>
    <x v="13"/>
    <d v="2023-06-22T11:25:5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9"/>
    <x v="1"/>
    <x v="15"/>
    <d v="2023-06-22T11:25:53"/>
    <n v="10"/>
    <m/>
    <m/>
    <m/>
    <m/>
    <m/>
    <n v="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9"/>
    <x v="1"/>
    <x v="17"/>
    <d v="2023-06-22T11:25:53"/>
    <n v="6.6"/>
    <m/>
    <m/>
    <n v="6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9"/>
    <x v="1"/>
    <x v="5"/>
    <d v="2023-06-22T11:25:53"/>
    <n v="8"/>
    <n v="3"/>
    <n v="5"/>
    <m/>
    <m/>
    <n v="2"/>
    <n v="1"/>
    <m/>
    <n v="1"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9"/>
    <x v="1"/>
    <x v="9"/>
    <d v="2023-06-22T11:25:53"/>
    <n v="42"/>
    <n v="4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9"/>
    <x v="1"/>
    <x v="10"/>
    <d v="2023-06-22T11:25:5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9"/>
    <x v="1"/>
    <x v="11"/>
    <d v="2023-06-22T11:25:53"/>
    <n v="42"/>
    <n v="20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9"/>
    <x v="1"/>
    <x v="12"/>
    <d v="2023-06-22T11:25:53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0"/>
    <x v="1"/>
    <x v="13"/>
    <d v="2023-06-22T11:26:0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0"/>
    <x v="1"/>
    <x v="14"/>
    <d v="2023-06-22T11:26:09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0"/>
    <x v="1"/>
    <x v="15"/>
    <d v="2023-06-22T11:26:09"/>
    <n v="6"/>
    <m/>
    <m/>
    <m/>
    <m/>
    <n v="2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0"/>
    <x v="1"/>
    <x v="16"/>
    <d v="2023-06-22T11:26:09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0"/>
    <x v="1"/>
    <x v="2"/>
    <d v="2023-06-22T11:26:0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0"/>
    <x v="12"/>
    <x v="3"/>
    <d v="2023-06-22T11:26:0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0"/>
    <x v="11"/>
    <x v="18"/>
    <d v="2023-06-22T11:26:09"/>
    <n v="4"/>
    <m/>
    <m/>
    <m/>
    <m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0"/>
    <x v="11"/>
    <x v="5"/>
    <d v="2023-06-22T11:26:09"/>
    <n v="7"/>
    <n v="4"/>
    <n v="3"/>
    <m/>
    <m/>
    <m/>
    <n v="2"/>
    <n v="2"/>
    <n v="1"/>
    <n v="1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0"/>
    <x v="11"/>
    <x v="6"/>
    <d v="2023-06-22T11:26:09"/>
    <n v="2"/>
    <n v="1"/>
    <n v="1"/>
    <m/>
    <m/>
    <m/>
    <m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0"/>
    <x v="11"/>
    <x v="9"/>
    <d v="2023-06-22T11:26:09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0"/>
    <x v="11"/>
    <x v="11"/>
    <d v="2023-06-22T11:26:09"/>
    <n v="24"/>
    <n v="12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0"/>
    <x v="11"/>
    <x v="15"/>
    <d v="2023-06-22T11:26:28"/>
    <n v="10"/>
    <m/>
    <m/>
    <m/>
    <m/>
    <m/>
    <n v="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0"/>
    <x v="11"/>
    <x v="16"/>
    <d v="2023-06-22T11:26:28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0"/>
    <x v="11"/>
    <x v="5"/>
    <d v="2023-06-22T11:26:28"/>
    <n v="6"/>
    <n v="3"/>
    <n v="3"/>
    <m/>
    <m/>
    <m/>
    <m/>
    <m/>
    <n v="1"/>
    <n v="4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0"/>
    <x v="11"/>
    <x v="9"/>
    <d v="2023-06-22T11:26:28"/>
    <n v="80"/>
    <n v="8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0"/>
    <x v="11"/>
    <x v="10"/>
    <d v="2023-06-22T11:26:28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0"/>
    <x v="11"/>
    <x v="11"/>
    <d v="2023-06-22T11:26:28"/>
    <n v="80"/>
    <n v="30"/>
    <n v="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0"/>
    <x v="11"/>
    <x v="12"/>
    <d v="2023-06-22T11:26:28"/>
    <n v="6"/>
    <n v="1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0"/>
    <x v="11"/>
    <x v="32"/>
    <d v="2023-06-22T11:26:28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1"/>
    <x v="11"/>
    <x v="13"/>
    <d v="2023-06-22T11:26:4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1"/>
    <x v="11"/>
    <x v="15"/>
    <d v="2023-06-22T11:26:48"/>
    <n v="28"/>
    <m/>
    <m/>
    <m/>
    <m/>
    <n v="2"/>
    <n v="6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1"/>
    <x v="11"/>
    <x v="16"/>
    <d v="2023-06-22T11:26:48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1"/>
    <x v="1"/>
    <x v="17"/>
    <d v="2023-06-22T11:26:48"/>
    <n v="0.9"/>
    <n v="0.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1"/>
    <x v="1"/>
    <x v="5"/>
    <d v="2023-06-22T11:26:48"/>
    <n v="18"/>
    <n v="7"/>
    <n v="11"/>
    <n v="1"/>
    <m/>
    <m/>
    <n v="1"/>
    <n v="1"/>
    <n v="3"/>
    <n v="10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1"/>
    <x v="1"/>
    <x v="30"/>
    <d v="2023-06-22T11:26:48"/>
    <n v="18"/>
    <n v="7"/>
    <n v="11"/>
    <n v="1"/>
    <m/>
    <m/>
    <n v="1"/>
    <n v="1"/>
    <n v="3"/>
    <n v="10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1"/>
    <x v="1"/>
    <x v="9"/>
    <d v="2023-06-22T11:26:48"/>
    <n v="25"/>
    <n v="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1"/>
    <x v="1"/>
    <x v="10"/>
    <d v="2023-06-22T11:26:4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1"/>
    <x v="1"/>
    <x v="11"/>
    <d v="2023-06-22T11:26:48"/>
    <n v="25"/>
    <n v="11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1"/>
    <x v="1"/>
    <x v="12"/>
    <d v="2023-06-22T11:26:4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3"/>
    <x v="1"/>
    <x v="13"/>
    <d v="2023-06-22T11:27:0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3"/>
    <x v="1"/>
    <x v="14"/>
    <d v="2023-06-22T11:27:03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3"/>
    <x v="1"/>
    <x v="15"/>
    <d v="2023-06-22T11:27:03"/>
    <n v="34"/>
    <m/>
    <m/>
    <m/>
    <m/>
    <n v="2"/>
    <n v="14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3"/>
    <x v="1"/>
    <x v="16"/>
    <d v="2023-06-22T11:27:03"/>
    <n v="4"/>
    <m/>
    <m/>
    <m/>
    <m/>
    <m/>
    <m/>
    <m/>
    <n v="4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3"/>
    <x v="1"/>
    <x v="5"/>
    <d v="2023-06-22T11:27:03"/>
    <n v="24"/>
    <n v="10"/>
    <n v="14"/>
    <m/>
    <m/>
    <m/>
    <n v="2"/>
    <n v="2"/>
    <n v="7"/>
    <n v="9"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3"/>
    <x v="1"/>
    <x v="9"/>
    <d v="2023-06-22T11:27:03"/>
    <n v="169"/>
    <n v="16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3"/>
    <x v="1"/>
    <x v="10"/>
    <d v="2023-06-22T11:27:0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3"/>
    <x v="1"/>
    <x v="11"/>
    <d v="2023-06-22T11:27:03"/>
    <n v="169"/>
    <n v="71"/>
    <n v="9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3"/>
    <x v="1"/>
    <x v="12"/>
    <d v="2023-06-22T11:27:03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13"/>
    <d v="2023-06-22T11:27:21"/>
    <n v="8"/>
    <m/>
    <m/>
    <m/>
    <n v="2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15"/>
    <d v="2023-06-22T11:27:21"/>
    <n v="41"/>
    <m/>
    <m/>
    <m/>
    <m/>
    <m/>
    <n v="26"/>
    <n v="1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16"/>
    <d v="2023-06-22T11:27:21"/>
    <n v="5"/>
    <m/>
    <m/>
    <m/>
    <m/>
    <m/>
    <m/>
    <m/>
    <n v="3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17"/>
    <d v="2023-06-22T11:27:21"/>
    <n v="5.4"/>
    <m/>
    <n v="1.8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3"/>
    <d v="2023-06-22T11:27:2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18"/>
    <d v="2023-06-22T11:27:2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5"/>
    <d v="2023-06-22T11:27:21"/>
    <n v="31"/>
    <n v="14"/>
    <n v="17"/>
    <m/>
    <n v="1"/>
    <n v="1"/>
    <n v="1"/>
    <n v="3"/>
    <n v="13"/>
    <n v="8"/>
    <n v="3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6"/>
    <d v="2023-06-22T11:27:21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9"/>
    <d v="2023-06-22T11:27:21"/>
    <n v="87"/>
    <n v="8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10"/>
    <d v="2023-06-22T11:27:21"/>
    <n v="25"/>
    <n v="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11"/>
    <d v="2023-06-22T11:27:21"/>
    <n v="87"/>
    <n v="46"/>
    <n v="4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12"/>
    <d v="2023-06-22T11:27:21"/>
    <n v="25"/>
    <n v="4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1"/>
    <x v="1"/>
    <x v="32"/>
    <d v="2023-06-22T11:27:21"/>
    <n v="2"/>
    <n v="2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6"/>
    <x v="1"/>
    <x v="9"/>
    <d v="2023-06-22T11:27:54"/>
    <n v="50"/>
    <n v="5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6"/>
    <x v="1"/>
    <x v="11"/>
    <d v="2023-06-22T11:27:54"/>
    <n v="50"/>
    <n v="23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7"/>
    <x v="1"/>
    <x v="13"/>
    <d v="2023-06-22T11:28:12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7"/>
    <x v="1"/>
    <x v="15"/>
    <d v="2023-06-22T11:28:12"/>
    <n v="12"/>
    <m/>
    <m/>
    <m/>
    <m/>
    <m/>
    <n v="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7"/>
    <x v="1"/>
    <x v="16"/>
    <d v="2023-06-22T11:28:12"/>
    <n v="3"/>
    <m/>
    <m/>
    <m/>
    <m/>
    <m/>
    <m/>
    <m/>
    <n v="2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7"/>
    <x v="1"/>
    <x v="5"/>
    <d v="2023-06-22T11:28:12"/>
    <n v="13"/>
    <n v="4"/>
    <n v="9"/>
    <m/>
    <m/>
    <m/>
    <n v="2"/>
    <n v="2"/>
    <n v="3"/>
    <n v="3"/>
    <n v="2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7"/>
    <x v="1"/>
    <x v="9"/>
    <d v="2023-06-22T11:28:12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7"/>
    <x v="1"/>
    <x v="10"/>
    <d v="2023-06-22T11:28:12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7"/>
    <x v="1"/>
    <x v="11"/>
    <d v="2023-06-22T11:28:12"/>
    <n v="40"/>
    <n v="17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7"/>
    <x v="1"/>
    <x v="12"/>
    <d v="2023-06-22T11:28:12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7"/>
    <x v="1"/>
    <x v="32"/>
    <d v="2023-06-22T11:28:12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14"/>
    <d v="2023-06-22T11:28:2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15"/>
    <d v="2023-06-22T11:28:26"/>
    <n v="7"/>
    <m/>
    <m/>
    <m/>
    <m/>
    <m/>
    <n v="2"/>
    <n v="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16"/>
    <d v="2023-06-22T11:28:26"/>
    <n v="3"/>
    <m/>
    <m/>
    <m/>
    <m/>
    <m/>
    <m/>
    <m/>
    <n v="2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17"/>
    <d v="2023-06-22T11:28:26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3"/>
    <d v="2023-06-22T11:28:26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18"/>
    <d v="2023-06-22T11:28:26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5"/>
    <d v="2023-06-22T11:28:26"/>
    <n v="9"/>
    <n v="2"/>
    <n v="7"/>
    <m/>
    <m/>
    <n v="1"/>
    <n v="1"/>
    <m/>
    <n v="1"/>
    <n v="3"/>
    <n v="2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6"/>
    <d v="2023-06-22T11:28:26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9"/>
    <d v="2023-06-22T11:28:26"/>
    <n v="63"/>
    <n v="6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10"/>
    <d v="2023-06-22T11:28:2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11"/>
    <d v="2023-06-22T11:28:26"/>
    <n v="63"/>
    <n v="27"/>
    <n v="3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2"/>
    <x v="1"/>
    <x v="12"/>
    <d v="2023-06-22T11:28:26"/>
    <n v="2"/>
    <n v="0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13"/>
    <d v="2023-06-22T11:28:41"/>
    <n v="3"/>
    <m/>
    <m/>
    <m/>
    <m/>
    <n v="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14"/>
    <d v="2023-06-22T11:28:41"/>
    <n v="3"/>
    <m/>
    <m/>
    <m/>
    <m/>
    <n v="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15"/>
    <d v="2023-06-22T11:28:41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16"/>
    <d v="2023-06-22T11:28:41"/>
    <n v="3"/>
    <m/>
    <m/>
    <m/>
    <m/>
    <m/>
    <m/>
    <m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17"/>
    <d v="2023-06-22T11:28:41"/>
    <n v="2.7"/>
    <m/>
    <n v="2.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2"/>
    <d v="2023-06-22T11:28:4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18"/>
    <d v="2023-06-22T11:28:4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5"/>
    <d v="2023-06-22T11:28:41"/>
    <n v="10"/>
    <n v="5"/>
    <n v="5"/>
    <m/>
    <n v="1"/>
    <m/>
    <m/>
    <n v="3"/>
    <n v="1"/>
    <n v="2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6"/>
    <d v="2023-06-22T11:28:41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9"/>
    <d v="2023-06-22T11:28:41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10"/>
    <d v="2023-06-22T11:28:4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11"/>
    <d v="2023-06-22T11:28:41"/>
    <n v="37"/>
    <n v="16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12"/>
    <d v="2023-06-22T11:28:41"/>
    <n v="3"/>
    <n v="0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5"/>
    <x v="1"/>
    <x v="32"/>
    <d v="2023-06-22T11:28:41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6"/>
    <x v="1"/>
    <x v="13"/>
    <d v="2023-06-22T11:28:54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6"/>
    <x v="1"/>
    <x v="14"/>
    <d v="2023-06-22T11:28:54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6"/>
    <x v="1"/>
    <x v="15"/>
    <d v="2023-06-22T11:28:54"/>
    <n v="16"/>
    <m/>
    <m/>
    <m/>
    <m/>
    <m/>
    <n v="6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6"/>
    <x v="1"/>
    <x v="16"/>
    <d v="2023-06-22T11:28:54"/>
    <n v="4"/>
    <m/>
    <m/>
    <m/>
    <m/>
    <m/>
    <m/>
    <m/>
    <n v="2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6"/>
    <x v="1"/>
    <x v="5"/>
    <d v="2023-06-22T11:28:54"/>
    <n v="14"/>
    <n v="5"/>
    <n v="9"/>
    <m/>
    <m/>
    <m/>
    <n v="1"/>
    <n v="2"/>
    <n v="3"/>
    <n v="5"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6"/>
    <x v="1"/>
    <x v="9"/>
    <d v="2023-06-22T11:28:54"/>
    <n v="65"/>
    <n v="6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6"/>
    <x v="1"/>
    <x v="10"/>
    <d v="2023-06-22T11:28:54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6"/>
    <x v="1"/>
    <x v="11"/>
    <d v="2023-06-22T11:28:54"/>
    <n v="65"/>
    <n v="26"/>
    <n v="3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6"/>
    <x v="1"/>
    <x v="12"/>
    <d v="2023-06-22T11:28:54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7"/>
    <x v="1"/>
    <x v="13"/>
    <d v="2023-06-22T11:29:11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7"/>
    <x v="1"/>
    <x v="14"/>
    <d v="2023-06-22T11:29:11"/>
    <n v="8"/>
    <m/>
    <m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7"/>
    <x v="1"/>
    <x v="15"/>
    <d v="2023-06-22T11:29:11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7"/>
    <x v="1"/>
    <x v="16"/>
    <d v="2023-06-22T11:29:11"/>
    <n v="4"/>
    <m/>
    <m/>
    <m/>
    <m/>
    <m/>
    <m/>
    <m/>
    <n v="1"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7"/>
    <x v="1"/>
    <x v="17"/>
    <d v="2023-06-22T11:29:11"/>
    <n v="2.5"/>
    <m/>
    <m/>
    <n v="2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7"/>
    <x v="1"/>
    <x v="5"/>
    <d v="2023-06-22T11:29:11"/>
    <n v="13"/>
    <n v="4"/>
    <n v="9"/>
    <m/>
    <m/>
    <n v="1"/>
    <n v="4"/>
    <n v="2"/>
    <n v="2"/>
    <n v="1"/>
    <n v="1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7"/>
    <x v="1"/>
    <x v="9"/>
    <d v="2023-06-22T11:29:11"/>
    <n v="29"/>
    <n v="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7"/>
    <x v="3"/>
    <x v="10"/>
    <d v="2023-06-22T11:29:11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7"/>
    <x v="3"/>
    <x v="11"/>
    <d v="2023-06-22T11:29:11"/>
    <n v="29"/>
    <n v="17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7"/>
    <x v="3"/>
    <x v="12"/>
    <d v="2023-06-22T11:29:11"/>
    <n v="13"/>
    <n v="5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8"/>
    <x v="1"/>
    <x v="14"/>
    <d v="2023-06-22T11:29:2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8"/>
    <x v="1"/>
    <x v="15"/>
    <d v="2023-06-22T11:29:24"/>
    <n v="10"/>
    <m/>
    <m/>
    <m/>
    <m/>
    <m/>
    <m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8"/>
    <x v="1"/>
    <x v="16"/>
    <d v="2023-06-22T11:29:24"/>
    <n v="2"/>
    <m/>
    <m/>
    <m/>
    <m/>
    <m/>
    <m/>
    <m/>
    <m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8"/>
    <x v="1"/>
    <x v="5"/>
    <d v="2023-06-22T11:29:24"/>
    <n v="7"/>
    <n v="3"/>
    <n v="4"/>
    <m/>
    <m/>
    <m/>
    <n v="1"/>
    <m/>
    <m/>
    <n v="5"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8"/>
    <x v="1"/>
    <x v="9"/>
    <d v="2023-06-22T11:29:24"/>
    <n v="60"/>
    <n v="6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8"/>
    <x v="1"/>
    <x v="11"/>
    <d v="2023-06-22T11:29:24"/>
    <n v="60"/>
    <n v="28"/>
    <n v="3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13"/>
    <d v="2023-06-22T11:29:37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15"/>
    <d v="2023-06-22T11:29:37"/>
    <n v="30"/>
    <m/>
    <m/>
    <m/>
    <m/>
    <m/>
    <n v="20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16"/>
    <d v="2023-06-22T11:29:37"/>
    <n v="4"/>
    <m/>
    <m/>
    <m/>
    <m/>
    <m/>
    <m/>
    <m/>
    <n v="2"/>
    <m/>
    <n v="1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17"/>
    <d v="2023-06-22T11:29:37"/>
    <n v="8"/>
    <m/>
    <n v="1.6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3"/>
    <d v="2023-06-22T11:29:3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18"/>
    <d v="2023-06-22T11:29:3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5"/>
    <d v="2023-06-22T11:29:37"/>
    <n v="25"/>
    <n v="7"/>
    <n v="18"/>
    <m/>
    <n v="1"/>
    <n v="2"/>
    <n v="3"/>
    <n v="0"/>
    <n v="10"/>
    <n v="5"/>
    <n v="2"/>
    <m/>
    <n v="1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6"/>
    <d v="2023-06-22T11:29:37"/>
    <n v="1"/>
    <m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23"/>
    <d v="2023-06-22T11:29:37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30"/>
    <d v="2023-06-22T11:29:37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9"/>
    <d v="2023-06-22T11:29:37"/>
    <n v="101"/>
    <n v="10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10"/>
    <d v="2023-06-22T11:29:37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11"/>
    <d v="2023-06-22T11:29:37"/>
    <n v="101"/>
    <n v="46"/>
    <n v="5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3"/>
    <x v="1"/>
    <x v="12"/>
    <d v="2023-06-22T11:29:37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4"/>
    <x v="1"/>
    <x v="15"/>
    <d v="2023-06-22T11:29:51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4"/>
    <x v="1"/>
    <x v="5"/>
    <d v="2023-06-22T11:29:51"/>
    <n v="1"/>
    <m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4"/>
    <x v="1"/>
    <x v="9"/>
    <d v="2023-06-22T11:29:51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4"/>
    <x v="1"/>
    <x v="10"/>
    <d v="2023-06-22T11:29:5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4"/>
    <x v="1"/>
    <x v="11"/>
    <d v="2023-06-22T11:29:51"/>
    <n v="21"/>
    <n v="10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4"/>
    <x v="1"/>
    <x v="12"/>
    <d v="2023-06-22T11:29:51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15"/>
    <d v="2023-06-22T11:30:03"/>
    <n v="10"/>
    <m/>
    <m/>
    <m/>
    <m/>
    <m/>
    <n v="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16"/>
    <d v="2023-06-22T11:30:03"/>
    <n v="4"/>
    <m/>
    <m/>
    <m/>
    <m/>
    <m/>
    <m/>
    <m/>
    <m/>
    <m/>
    <n v="2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17"/>
    <d v="2023-06-22T11:30:03"/>
    <n v="2.4"/>
    <m/>
    <n v="2.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18"/>
    <d v="2023-06-22T11:30:03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28"/>
    <d v="2023-06-22T11:30:03"/>
    <n v="7.2"/>
    <m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5"/>
    <d v="2023-06-22T11:30:03"/>
    <n v="9"/>
    <n v="5"/>
    <n v="4"/>
    <m/>
    <n v="1"/>
    <m/>
    <m/>
    <m/>
    <n v="1"/>
    <n v="4"/>
    <m/>
    <m/>
    <n v="1"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6"/>
    <d v="2023-06-22T11:30:03"/>
    <n v="2"/>
    <n v="1"/>
    <n v="1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9"/>
    <d v="2023-06-22T11:30:03"/>
    <n v="50"/>
    <n v="5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10"/>
    <d v="2023-06-22T11:30:03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11"/>
    <d v="2023-06-22T11:30:03"/>
    <n v="50"/>
    <n v="22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12"/>
    <d v="2023-06-22T11:30:03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5"/>
    <x v="1"/>
    <x v="32"/>
    <d v="2023-06-22T11:30:03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4"/>
    <x v="1"/>
    <x v="14"/>
    <d v="2023-06-22T11:30:15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4"/>
    <x v="1"/>
    <x v="15"/>
    <d v="2023-06-22T11:30:15"/>
    <n v="50"/>
    <m/>
    <m/>
    <m/>
    <m/>
    <m/>
    <n v="24"/>
    <n v="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4"/>
    <x v="1"/>
    <x v="16"/>
    <d v="2023-06-22T11:30:15"/>
    <n v="8"/>
    <m/>
    <m/>
    <m/>
    <m/>
    <m/>
    <m/>
    <m/>
    <n v="7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4"/>
    <x v="1"/>
    <x v="2"/>
    <d v="2023-06-22T11:30:15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4"/>
    <x v="1"/>
    <x v="18"/>
    <d v="2023-06-22T11:30:15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4"/>
    <x v="1"/>
    <x v="5"/>
    <d v="2023-06-22T11:30:15"/>
    <n v="36"/>
    <n v="18"/>
    <n v="18"/>
    <m/>
    <m/>
    <m/>
    <n v="3"/>
    <m/>
    <n v="12"/>
    <n v="13"/>
    <n v="7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4"/>
    <x v="1"/>
    <x v="6"/>
    <d v="2023-06-22T11:30:15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4"/>
    <x v="1"/>
    <x v="9"/>
    <d v="2023-06-22T11:30:15"/>
    <n v="96"/>
    <n v="9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4"/>
    <x v="1"/>
    <x v="10"/>
    <d v="2023-06-22T11:30:1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4"/>
    <x v="1"/>
    <x v="11"/>
    <d v="2023-06-22T11:30:15"/>
    <n v="96"/>
    <n v="33"/>
    <n v="6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4"/>
    <x v="1"/>
    <x v="12"/>
    <d v="2023-06-22T11:30:15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5"/>
    <x v="1"/>
    <x v="14"/>
    <d v="2023-06-22T11:30:28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5"/>
    <x v="1"/>
    <x v="15"/>
    <d v="2023-06-22T11:30:28"/>
    <n v="12"/>
    <m/>
    <m/>
    <m/>
    <m/>
    <m/>
    <n v="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5"/>
    <x v="1"/>
    <x v="16"/>
    <d v="2023-06-22T11:30:28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5"/>
    <x v="1"/>
    <x v="5"/>
    <d v="2023-06-22T11:30:28"/>
    <n v="9"/>
    <n v="5"/>
    <n v="4"/>
    <m/>
    <m/>
    <m/>
    <m/>
    <n v="1"/>
    <n v="3"/>
    <n v="3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5"/>
    <x v="1"/>
    <x v="9"/>
    <d v="2023-06-22T11:30:28"/>
    <n v="53"/>
    <n v="5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5"/>
    <x v="1"/>
    <x v="10"/>
    <d v="2023-06-22T11:30:2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5"/>
    <x v="1"/>
    <x v="11"/>
    <d v="2023-06-22T11:30:28"/>
    <n v="53"/>
    <n v="25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5"/>
    <x v="1"/>
    <x v="12"/>
    <d v="2023-06-22T11:30:28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13"/>
    <d v="2023-06-22T11:30:46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15"/>
    <d v="2023-06-22T11:30:46"/>
    <n v="8"/>
    <m/>
    <m/>
    <m/>
    <m/>
    <m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16"/>
    <d v="2023-06-22T11:30:46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3"/>
    <d v="2023-06-22T11:30:46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18"/>
    <d v="2023-06-22T11:30:46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20"/>
    <d v="2023-06-22T11:30:46"/>
    <n v="6.4"/>
    <n v="6.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5"/>
    <d v="2023-06-22T11:30:46"/>
    <n v="7"/>
    <n v="4"/>
    <n v="3"/>
    <m/>
    <m/>
    <m/>
    <n v="1"/>
    <n v="1"/>
    <n v="1"/>
    <n v="3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6"/>
    <d v="2023-06-22T11:30:46"/>
    <n v="2"/>
    <n v="1"/>
    <n v="1"/>
    <m/>
    <m/>
    <m/>
    <m/>
    <m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7"/>
    <d v="2023-06-22T11:30:46"/>
    <n v="2"/>
    <m/>
    <n v="2"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9"/>
    <d v="2023-06-22T11:30:46"/>
    <n v="113"/>
    <n v="1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10"/>
    <d v="2023-06-22T11:30:46"/>
    <n v="20"/>
    <n v="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11"/>
    <d v="2023-06-22T11:30:46"/>
    <n v="113"/>
    <n v="50"/>
    <n v="6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6"/>
    <x v="1"/>
    <x v="12"/>
    <d v="2023-06-22T11:30:46"/>
    <n v="20"/>
    <n v="11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9"/>
    <x v="1"/>
    <x v="15"/>
    <d v="2023-06-22T11:31:02"/>
    <n v="14"/>
    <m/>
    <m/>
    <m/>
    <m/>
    <m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9"/>
    <x v="1"/>
    <x v="16"/>
    <d v="2023-06-22T11:31:02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9"/>
    <x v="1"/>
    <x v="5"/>
    <d v="2023-06-22T11:31:02"/>
    <n v="8"/>
    <n v="1"/>
    <n v="7"/>
    <m/>
    <m/>
    <m/>
    <m/>
    <m/>
    <n v="4"/>
    <n v="3"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9"/>
    <x v="1"/>
    <x v="9"/>
    <d v="2023-06-22T11:31:02"/>
    <n v="47"/>
    <n v="4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9"/>
    <x v="1"/>
    <x v="10"/>
    <d v="2023-06-22T11:31:02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9"/>
    <x v="1"/>
    <x v="11"/>
    <d v="2023-06-22T11:31:02"/>
    <n v="47"/>
    <n v="18"/>
    <n v="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19"/>
    <x v="1"/>
    <x v="12"/>
    <d v="2023-06-22T11:31:02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0"/>
    <x v="1"/>
    <x v="9"/>
    <d v="2023-06-22T11:31:13"/>
    <n v="58"/>
    <n v="5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0"/>
    <x v="1"/>
    <x v="11"/>
    <d v="2023-06-22T11:31:13"/>
    <n v="58"/>
    <n v="29"/>
    <n v="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1"/>
    <x v="1"/>
    <x v="15"/>
    <d v="2023-06-22T11:31:31"/>
    <n v="18"/>
    <m/>
    <m/>
    <m/>
    <m/>
    <m/>
    <n v="8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1"/>
    <x v="1"/>
    <x v="16"/>
    <d v="2023-06-22T11:31:31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1"/>
    <x v="1"/>
    <x v="5"/>
    <d v="2023-06-22T11:31:31"/>
    <n v="10"/>
    <n v="6"/>
    <n v="4"/>
    <m/>
    <m/>
    <m/>
    <m/>
    <m/>
    <n v="4"/>
    <n v="5"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1"/>
    <x v="1"/>
    <x v="9"/>
    <d v="2023-06-22T11:31:31"/>
    <n v="98"/>
    <n v="9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1"/>
    <x v="1"/>
    <x v="10"/>
    <d v="2023-06-22T11:31:31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1"/>
    <x v="1"/>
    <x v="11"/>
    <d v="2023-06-22T11:31:31"/>
    <n v="98"/>
    <n v="43"/>
    <n v="5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1"/>
    <x v="1"/>
    <x v="12"/>
    <d v="2023-06-22T11:31:31"/>
    <n v="13"/>
    <n v="6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1"/>
    <x v="1"/>
    <x v="32"/>
    <d v="2023-06-22T11:31:31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1"/>
    <x v="1"/>
    <x v="43"/>
    <d v="2023-06-22T11:31:31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2"/>
    <x v="1"/>
    <x v="15"/>
    <d v="2023-06-22T11:31:44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2"/>
    <x v="1"/>
    <x v="5"/>
    <d v="2023-06-22T11:31:44"/>
    <n v="2"/>
    <n v="2"/>
    <m/>
    <m/>
    <m/>
    <m/>
    <m/>
    <m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2"/>
    <x v="1"/>
    <x v="9"/>
    <d v="2023-06-22T11:31:44"/>
    <n v="23"/>
    <n v="2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2"/>
    <x v="1"/>
    <x v="11"/>
    <d v="2023-06-22T11:31:44"/>
    <n v="23"/>
    <n v="10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9"/>
    <x v="1"/>
    <x v="13"/>
    <d v="2023-06-22T11:32:00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9"/>
    <x v="1"/>
    <x v="15"/>
    <d v="2023-06-22T11:32:00"/>
    <n v="18"/>
    <m/>
    <m/>
    <m/>
    <m/>
    <m/>
    <n v="10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9"/>
    <x v="1"/>
    <x v="16"/>
    <d v="2023-06-22T11:32:00"/>
    <n v="4"/>
    <m/>
    <m/>
    <m/>
    <m/>
    <m/>
    <m/>
    <m/>
    <m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9"/>
    <x v="1"/>
    <x v="17"/>
    <d v="2023-06-22T11:32:00"/>
    <n v="6.4"/>
    <n v="3.2"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9"/>
    <x v="1"/>
    <x v="19"/>
    <d v="2023-06-22T11:32:00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9"/>
    <x v="1"/>
    <x v="5"/>
    <d v="2023-06-22T11:32:00"/>
    <n v="15"/>
    <n v="7"/>
    <n v="8"/>
    <n v="1"/>
    <n v="1"/>
    <m/>
    <n v="1"/>
    <n v="1"/>
    <n v="5"/>
    <n v="4"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9"/>
    <x v="1"/>
    <x v="6"/>
    <d v="2023-06-22T11:32:00"/>
    <n v="1"/>
    <m/>
    <n v="1"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9"/>
    <x v="1"/>
    <x v="9"/>
    <d v="2023-06-22T11:32:00"/>
    <n v="115"/>
    <n v="1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9"/>
    <x v="1"/>
    <x v="10"/>
    <d v="2023-06-22T11:32:00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9"/>
    <x v="1"/>
    <x v="11"/>
    <d v="2023-06-22T11:32:00"/>
    <n v="115"/>
    <n v="67"/>
    <n v="4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9"/>
    <x v="1"/>
    <x v="12"/>
    <d v="2023-06-22T11:32:00"/>
    <n v="7"/>
    <n v="3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"/>
    <x v="13"/>
    <d v="2023-06-22T11:32:14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"/>
    <x v="15"/>
    <d v="2023-06-22T11:32:14"/>
    <n v="20"/>
    <m/>
    <m/>
    <m/>
    <m/>
    <m/>
    <n v="1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"/>
    <x v="16"/>
    <d v="2023-06-22T11:32:14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"/>
    <x v="17"/>
    <d v="2023-06-22T11:32:14"/>
    <n v="9.6"/>
    <m/>
    <m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"/>
    <x v="18"/>
    <d v="2023-06-22T11:32:14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"/>
    <x v="28"/>
    <d v="2023-06-22T11:32:14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"/>
    <x v="5"/>
    <d v="2023-06-22T11:32:14"/>
    <n v="15"/>
    <n v="7"/>
    <n v="8"/>
    <m/>
    <m/>
    <n v="3"/>
    <m/>
    <n v="1"/>
    <n v="6"/>
    <n v="4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"/>
    <x v="6"/>
    <d v="2023-06-22T11:32:14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"/>
    <x v="9"/>
    <d v="2023-06-22T11:32:14"/>
    <n v="58"/>
    <n v="5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1"/>
    <x v="10"/>
    <d v="2023-06-22T11:32:14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1"/>
    <x v="11"/>
    <d v="2023-06-22T11:32:14"/>
    <n v="58"/>
    <n v="30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0"/>
    <x v="11"/>
    <x v="12"/>
    <d v="2023-06-22T11:32:14"/>
    <n v="12"/>
    <n v="4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1"/>
    <x v="11"/>
    <x v="13"/>
    <d v="2023-06-22T11:32:28"/>
    <n v="2"/>
    <m/>
    <m/>
    <m/>
    <n v="2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1"/>
    <x v="6"/>
    <x v="15"/>
    <d v="2023-06-22T11:32:28"/>
    <n v="18"/>
    <m/>
    <m/>
    <m/>
    <m/>
    <n v="0"/>
    <n v="10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1"/>
    <x v="6"/>
    <x v="16"/>
    <d v="2023-06-22T11:32:28"/>
    <n v="3"/>
    <m/>
    <m/>
    <m/>
    <m/>
    <m/>
    <m/>
    <m/>
    <n v="1"/>
    <m/>
    <n v="0"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1"/>
    <x v="6"/>
    <x v="5"/>
    <d v="2023-06-22T11:32:28"/>
    <n v="14"/>
    <n v="6"/>
    <n v="8"/>
    <m/>
    <m/>
    <m/>
    <n v="1"/>
    <n v="0"/>
    <n v="5"/>
    <n v="5"/>
    <n v="1"/>
    <m/>
    <n v="0"/>
    <n v="2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1"/>
    <x v="6"/>
    <x v="9"/>
    <d v="2023-06-22T11:32:28"/>
    <n v="45"/>
    <n v="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1"/>
    <x v="6"/>
    <x v="10"/>
    <d v="2023-06-22T11:32:28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1"/>
    <x v="6"/>
    <x v="11"/>
    <d v="2023-06-22T11:32:28"/>
    <n v="45"/>
    <n v="20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1"/>
    <x v="6"/>
    <x v="12"/>
    <d v="2023-06-22T11:32:28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2"/>
    <x v="6"/>
    <x v="15"/>
    <d v="2023-06-22T11:32:44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2"/>
    <x v="6"/>
    <x v="5"/>
    <d v="2023-06-22T11:32:44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2"/>
    <x v="6"/>
    <x v="9"/>
    <d v="2023-06-22T11:32:44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2"/>
    <x v="6"/>
    <x v="10"/>
    <d v="2023-06-22T11:32:44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2"/>
    <x v="6"/>
    <x v="11"/>
    <d v="2023-06-22T11:32:44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2"/>
    <x v="4"/>
    <x v="12"/>
    <d v="2023-06-22T11:32:44"/>
    <n v="3"/>
    <n v="3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3"/>
    <x v="4"/>
    <x v="13"/>
    <d v="2023-06-22T11:32:58"/>
    <n v="8"/>
    <m/>
    <m/>
    <m/>
    <n v="8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3"/>
    <x v="4"/>
    <x v="15"/>
    <d v="2023-06-22T11:32:58"/>
    <n v="22"/>
    <m/>
    <m/>
    <m/>
    <m/>
    <m/>
    <n v="10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3"/>
    <x v="6"/>
    <x v="16"/>
    <d v="2023-06-22T11:32:58"/>
    <n v="6"/>
    <m/>
    <m/>
    <m/>
    <m/>
    <m/>
    <m/>
    <m/>
    <n v="3"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3"/>
    <x v="6"/>
    <x v="17"/>
    <d v="2023-06-22T11:32:58"/>
    <n v="4"/>
    <m/>
    <n v="4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3"/>
    <x v="6"/>
    <x v="5"/>
    <d v="2023-06-22T11:32:58"/>
    <n v="21"/>
    <n v="9"/>
    <n v="12"/>
    <m/>
    <n v="1"/>
    <n v="0"/>
    <n v="4"/>
    <n v="0"/>
    <n v="5"/>
    <n v="6"/>
    <n v="3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3"/>
    <x v="6"/>
    <x v="9"/>
    <d v="2023-06-22T11:32:58"/>
    <n v="42"/>
    <n v="4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3"/>
    <x v="6"/>
    <x v="11"/>
    <d v="2023-06-22T11:32:58"/>
    <n v="42"/>
    <n v="17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13"/>
    <d v="2023-06-22T11:33:11"/>
    <n v="12"/>
    <m/>
    <m/>
    <m/>
    <n v="6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14"/>
    <d v="2023-06-22T11:33:11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15"/>
    <d v="2023-06-22T11:33:11"/>
    <n v="12"/>
    <m/>
    <m/>
    <m/>
    <m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16"/>
    <d v="2023-06-22T11:33:11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17"/>
    <d v="2023-06-22T11:33:11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29"/>
    <d v="2023-06-22T11:33:11"/>
    <n v="4.8"/>
    <m/>
    <m/>
    <m/>
    <n v="4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5"/>
    <d v="2023-06-22T11:33:11"/>
    <n v="18"/>
    <n v="9"/>
    <n v="9"/>
    <m/>
    <m/>
    <n v="2"/>
    <n v="5"/>
    <n v="3"/>
    <n v="4"/>
    <n v="2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8"/>
    <d v="2023-06-22T11:33:11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9"/>
    <d v="2023-06-22T11:33:11"/>
    <n v="49"/>
    <n v="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10"/>
    <d v="2023-06-22T11:33:11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11"/>
    <d v="2023-06-22T11:33:11"/>
    <n v="49"/>
    <n v="23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8"/>
    <x v="4"/>
    <x v="12"/>
    <d v="2023-06-22T11:33:11"/>
    <n v="9"/>
    <n v="4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9"/>
    <x v="4"/>
    <x v="13"/>
    <d v="2023-06-22T11:33:2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9"/>
    <x v="4"/>
    <x v="5"/>
    <d v="2023-06-22T11:33:24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9"/>
    <x v="4"/>
    <x v="9"/>
    <d v="2023-06-22T11:33:24"/>
    <n v="25"/>
    <n v="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9"/>
    <x v="4"/>
    <x v="10"/>
    <d v="2023-06-22T11:33:24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9"/>
    <x v="4"/>
    <x v="33"/>
    <d v="2023-06-22T11:33:2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9"/>
    <x v="4"/>
    <x v="11"/>
    <d v="2023-06-22T11:33:24"/>
    <n v="25"/>
    <n v="13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9"/>
    <x v="4"/>
    <x v="12"/>
    <d v="2023-06-22T11:33:24"/>
    <n v="3"/>
    <n v="0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9"/>
    <x v="4"/>
    <x v="34"/>
    <d v="2023-06-22T11:33:24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0"/>
    <x v="4"/>
    <x v="14"/>
    <d v="2023-06-22T11:33:3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0"/>
    <x v="4"/>
    <x v="15"/>
    <d v="2023-06-22T11:33:37"/>
    <n v="11"/>
    <m/>
    <m/>
    <m/>
    <m/>
    <m/>
    <n v="5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0"/>
    <x v="4"/>
    <x v="5"/>
    <d v="2023-06-22T11:33:37"/>
    <n v="13"/>
    <n v="8"/>
    <n v="5"/>
    <m/>
    <m/>
    <m/>
    <n v="2"/>
    <m/>
    <n v="5"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0"/>
    <x v="4"/>
    <x v="9"/>
    <d v="2023-06-22T11:33:37"/>
    <n v="227"/>
    <n v="2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0"/>
    <x v="4"/>
    <x v="10"/>
    <d v="2023-06-22T11:33:37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0"/>
    <x v="4"/>
    <x v="44"/>
    <d v="2023-06-22T11:33:3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0"/>
    <x v="4"/>
    <x v="11"/>
    <d v="2023-06-22T11:33:37"/>
    <n v="227"/>
    <n v="102"/>
    <n v="1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0"/>
    <x v="4"/>
    <x v="12"/>
    <d v="2023-06-22T11:33:37"/>
    <n v="16"/>
    <n v="8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0"/>
    <x v="4"/>
    <x v="45"/>
    <d v="2023-06-22T11:33:37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4"/>
    <x v="4"/>
    <x v="14"/>
    <d v="2023-06-22T11:33:53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4"/>
    <x v="4"/>
    <x v="15"/>
    <d v="2023-06-22T11:33:5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4"/>
    <x v="4"/>
    <x v="5"/>
    <d v="2023-06-22T11:33:53"/>
    <n v="2"/>
    <n v="1"/>
    <n v="1"/>
    <m/>
    <m/>
    <m/>
    <m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4"/>
    <x v="4"/>
    <x v="9"/>
    <d v="2023-06-22T11:33:53"/>
    <n v="77"/>
    <n v="7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4"/>
    <x v="4"/>
    <x v="10"/>
    <d v="2023-06-22T11:33:53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4"/>
    <x v="4"/>
    <x v="11"/>
    <d v="2023-06-22T11:33:53"/>
    <n v="77"/>
    <n v="42"/>
    <n v="3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4"/>
    <x v="4"/>
    <x v="12"/>
    <d v="2023-06-22T11:33:53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4"/>
    <x v="14"/>
    <d v="2023-06-22T11:34:05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4"/>
    <x v="15"/>
    <d v="2023-06-22T11:34:05"/>
    <n v="14"/>
    <m/>
    <m/>
    <m/>
    <m/>
    <m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4"/>
    <x v="16"/>
    <d v="2023-06-22T11:34:05"/>
    <n v="2"/>
    <m/>
    <m/>
    <m/>
    <m/>
    <m/>
    <m/>
    <m/>
    <m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4"/>
    <x v="17"/>
    <d v="2023-06-22T11:34:05"/>
    <n v="10.4"/>
    <m/>
    <m/>
    <n v="10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4"/>
    <x v="2"/>
    <d v="2023-06-22T11:34:0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4"/>
    <x v="18"/>
    <d v="2023-06-22T11:34:0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4"/>
    <x v="5"/>
    <d v="2023-06-22T11:34:05"/>
    <n v="17"/>
    <n v="7"/>
    <n v="10"/>
    <m/>
    <m/>
    <n v="4"/>
    <n v="2"/>
    <n v="2"/>
    <n v="2"/>
    <n v="5"/>
    <m/>
    <m/>
    <m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4"/>
    <x v="6"/>
    <d v="2023-06-22T11:34:05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4"/>
    <x v="9"/>
    <d v="2023-06-22T11:34:05"/>
    <n v="41"/>
    <n v="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4"/>
    <x v="10"/>
    <d v="2023-06-22T11:34:05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4"/>
    <x v="11"/>
    <d v="2023-06-22T11:34:05"/>
    <n v="41"/>
    <n v="22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5"/>
    <x v="5"/>
    <x v="12"/>
    <d v="2023-06-22T11:34:05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5"/>
    <x v="13"/>
    <d v="2023-06-22T11:34:21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5"/>
    <x v="14"/>
    <d v="2023-06-22T11:34:21"/>
    <n v="3"/>
    <m/>
    <m/>
    <m/>
    <n v="2"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5"/>
    <x v="15"/>
    <d v="2023-06-22T11:34:21"/>
    <n v="57"/>
    <m/>
    <m/>
    <m/>
    <m/>
    <m/>
    <n v="34"/>
    <n v="2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5"/>
    <x v="16"/>
    <d v="2023-06-22T11:34:21"/>
    <n v="7"/>
    <m/>
    <m/>
    <m/>
    <m/>
    <m/>
    <m/>
    <m/>
    <n v="1"/>
    <m/>
    <n v="4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5"/>
    <x v="17"/>
    <d v="2023-06-22T11:34:21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5"/>
    <x v="2"/>
    <d v="2023-06-22T11:34:21"/>
    <n v="4"/>
    <m/>
    <m/>
    <m/>
    <n v="2"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7"/>
    <x v="18"/>
    <d v="2023-06-22T11:34:21"/>
    <n v="4"/>
    <m/>
    <m/>
    <m/>
    <n v="2"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7"/>
    <x v="5"/>
    <d v="2023-06-22T11:34:21"/>
    <n v="40"/>
    <n v="17"/>
    <n v="23"/>
    <m/>
    <m/>
    <n v="2"/>
    <n v="3"/>
    <m/>
    <n v="17"/>
    <n v="12"/>
    <n v="2"/>
    <m/>
    <n v="2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7"/>
    <x v="6"/>
    <d v="2023-06-22T11:34:21"/>
    <n v="2"/>
    <n v="2"/>
    <m/>
    <m/>
    <m/>
    <m/>
    <n v="1"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7"/>
    <x v="9"/>
    <d v="2023-06-22T11:34:21"/>
    <n v="99"/>
    <n v="9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7"/>
    <x v="10"/>
    <d v="2023-06-22T11:34:21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7"/>
    <x v="11"/>
    <d v="2023-06-22T11:34:21"/>
    <n v="99"/>
    <n v="52"/>
    <n v="4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6"/>
    <x v="7"/>
    <x v="12"/>
    <d v="2023-06-22T11:34:21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7"/>
    <x v="7"/>
    <x v="14"/>
    <d v="2023-06-22T11:34:34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7"/>
    <x v="7"/>
    <x v="15"/>
    <d v="2023-06-22T11:34:34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7"/>
    <x v="7"/>
    <x v="5"/>
    <d v="2023-06-22T11:34:34"/>
    <n v="4"/>
    <n v="3"/>
    <n v="1"/>
    <m/>
    <m/>
    <m/>
    <m/>
    <n v="2"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7"/>
    <x v="4"/>
    <x v="9"/>
    <d v="2023-06-22T11:34:34"/>
    <n v="59"/>
    <n v="5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7"/>
    <x v="6"/>
    <x v="10"/>
    <d v="2023-06-22T11:34:34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7"/>
    <x v="6"/>
    <x v="11"/>
    <d v="2023-06-22T11:34:34"/>
    <n v="59"/>
    <n v="36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7"/>
    <x v="6"/>
    <x v="12"/>
    <d v="2023-06-22T11:34:34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14"/>
    <d v="2023-06-22T11:34:46"/>
    <n v="8"/>
    <m/>
    <m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15"/>
    <d v="2023-06-22T11:34:46"/>
    <n v="30"/>
    <m/>
    <m/>
    <m/>
    <m/>
    <m/>
    <n v="14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16"/>
    <d v="2023-06-22T11:34:46"/>
    <n v="13"/>
    <m/>
    <m/>
    <m/>
    <m/>
    <m/>
    <m/>
    <m/>
    <n v="4"/>
    <m/>
    <n v="2"/>
    <n v="3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17"/>
    <d v="2023-06-22T11:34:46"/>
    <n v="8.4"/>
    <n v="2.7"/>
    <n v="4"/>
    <n v="1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2"/>
    <d v="2023-06-22T11:34:4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18"/>
    <d v="2023-06-22T11:34:4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4"/>
    <d v="2023-06-22T11:34:46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5"/>
    <d v="2023-06-22T11:34:46"/>
    <n v="36"/>
    <n v="12"/>
    <n v="24"/>
    <n v="1"/>
    <n v="2"/>
    <n v="2"/>
    <n v="3"/>
    <n v="1"/>
    <n v="7"/>
    <n v="8"/>
    <n v="4"/>
    <m/>
    <n v="1"/>
    <n v="3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6"/>
    <d v="2023-06-22T11:34:46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8"/>
    <d v="2023-06-22T11:34:46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21"/>
    <d v="2023-06-22T11:34:46"/>
    <n v="1"/>
    <m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22"/>
    <d v="2023-06-22T11:34:46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0"/>
    <x v="24"/>
    <d v="2023-06-22T11:34:46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30"/>
    <d v="2023-06-22T11:34:46"/>
    <n v="4"/>
    <n v="1"/>
    <n v="3"/>
    <m/>
    <m/>
    <n v="1"/>
    <n v="1"/>
    <n v="1"/>
    <m/>
    <m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9"/>
    <d v="2023-06-22T11:34:46"/>
    <n v="65"/>
    <n v="6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10"/>
    <d v="2023-06-22T11:34:46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11"/>
    <d v="2023-06-22T11:34:46"/>
    <n v="65"/>
    <n v="33"/>
    <n v="3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8"/>
    <x v="6"/>
    <x v="12"/>
    <d v="2023-06-22T11:34:46"/>
    <n v="4"/>
    <n v="3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13"/>
    <d v="2023-06-22T11:35:01"/>
    <n v="6"/>
    <m/>
    <m/>
    <m/>
    <m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14"/>
    <d v="2023-06-22T11:35:01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15"/>
    <d v="2023-06-22T11:35:01"/>
    <n v="36"/>
    <m/>
    <m/>
    <m/>
    <m/>
    <m/>
    <n v="10"/>
    <n v="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16"/>
    <d v="2023-06-22T11:35:01"/>
    <n v="11"/>
    <m/>
    <m/>
    <m/>
    <m/>
    <m/>
    <m/>
    <m/>
    <n v="4"/>
    <m/>
    <n v="2"/>
    <n v="1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17"/>
    <d v="2023-06-22T11:35:01"/>
    <n v="9.6"/>
    <n v="4.8"/>
    <n v="4.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2"/>
    <d v="2023-06-22T11:35:0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18"/>
    <d v="2023-06-22T11:35:0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5"/>
    <d v="2023-06-22T11:35:01"/>
    <n v="38"/>
    <n v="16"/>
    <n v="22"/>
    <n v="3"/>
    <n v="2"/>
    <m/>
    <n v="1"/>
    <n v="3"/>
    <n v="5"/>
    <n v="13"/>
    <n v="4"/>
    <m/>
    <n v="2"/>
    <n v="1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6"/>
    <d v="2023-06-22T11:35:01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9"/>
    <d v="2023-06-22T11:35:01"/>
    <n v="55"/>
    <n v="5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10"/>
    <d v="2023-06-22T11:35:0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11"/>
    <d v="2023-06-22T11:35:01"/>
    <n v="55"/>
    <n v="22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29"/>
    <x v="6"/>
    <x v="12"/>
    <d v="2023-06-22T11:35:0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0"/>
    <x v="6"/>
    <x v="14"/>
    <d v="2023-06-22T11:35:13"/>
    <n v="10"/>
    <m/>
    <m/>
    <m/>
    <n v="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0"/>
    <x v="6"/>
    <x v="15"/>
    <d v="2023-06-22T11:35:13"/>
    <n v="14"/>
    <m/>
    <m/>
    <m/>
    <m/>
    <m/>
    <n v="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0"/>
    <x v="6"/>
    <x v="16"/>
    <d v="2023-06-22T11:35:13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0"/>
    <x v="6"/>
    <x v="17"/>
    <d v="2023-06-22T11:35:13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0"/>
    <x v="6"/>
    <x v="5"/>
    <d v="2023-06-22T11:35:13"/>
    <n v="14"/>
    <n v="5"/>
    <n v="9"/>
    <m/>
    <n v="1"/>
    <m/>
    <n v="2"/>
    <n v="3"/>
    <n v="3"/>
    <n v="4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0"/>
    <x v="0"/>
    <x v="9"/>
    <d v="2023-06-22T11:35:13"/>
    <n v="65"/>
    <n v="6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0"/>
    <x v="0"/>
    <x v="10"/>
    <d v="2023-06-22T11:35:13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0"/>
    <x v="0"/>
    <x v="11"/>
    <d v="2023-06-22T11:35:13"/>
    <n v="65"/>
    <n v="29"/>
    <n v="3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0"/>
    <x v="0"/>
    <x v="12"/>
    <d v="2023-06-22T11:35:13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1"/>
    <x v="6"/>
    <x v="14"/>
    <d v="2023-06-22T11:35:28"/>
    <n v="28"/>
    <m/>
    <m/>
    <m/>
    <n v="20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1"/>
    <x v="6"/>
    <x v="15"/>
    <d v="2023-06-22T11:35:28"/>
    <n v="86"/>
    <m/>
    <m/>
    <m/>
    <m/>
    <n v="2"/>
    <n v="48"/>
    <n v="3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1"/>
    <x v="6"/>
    <x v="16"/>
    <d v="2023-06-22T11:35:28"/>
    <n v="9"/>
    <m/>
    <m/>
    <m/>
    <m/>
    <m/>
    <m/>
    <m/>
    <n v="3"/>
    <m/>
    <n v="2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1"/>
    <x v="6"/>
    <x v="17"/>
    <d v="2023-06-22T11:35:28"/>
    <n v="18.399999999999999"/>
    <m/>
    <m/>
    <n v="18.39999999999999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1"/>
    <x v="0"/>
    <x v="5"/>
    <d v="2023-06-22T11:35:28"/>
    <n v="72"/>
    <n v="41"/>
    <n v="31"/>
    <m/>
    <m/>
    <n v="7"/>
    <n v="10"/>
    <n v="5"/>
    <n v="24"/>
    <n v="18"/>
    <n v="3"/>
    <m/>
    <n v="1"/>
    <m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1"/>
    <x v="0"/>
    <x v="9"/>
    <d v="2023-06-22T11:35:28"/>
    <n v="170"/>
    <n v="17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1"/>
    <x v="0"/>
    <x v="10"/>
    <d v="2023-06-22T11:35:28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1"/>
    <x v="0"/>
    <x v="11"/>
    <d v="2023-06-22T11:35:28"/>
    <n v="170"/>
    <n v="81"/>
    <n v="8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1"/>
    <x v="0"/>
    <x v="12"/>
    <d v="2023-06-22T11:35:28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2"/>
    <x v="0"/>
    <x v="14"/>
    <d v="2023-06-22T11:35:42"/>
    <n v="10"/>
    <m/>
    <m/>
    <m/>
    <n v="2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2"/>
    <x v="0"/>
    <x v="15"/>
    <d v="2023-06-22T11:35:42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2"/>
    <x v="0"/>
    <x v="5"/>
    <d v="2023-06-22T11:35:42"/>
    <n v="10"/>
    <n v="9"/>
    <n v="1"/>
    <m/>
    <m/>
    <m/>
    <n v="1"/>
    <n v="4"/>
    <n v="2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2"/>
    <x v="0"/>
    <x v="9"/>
    <d v="2023-06-22T11:35:42"/>
    <n v="54"/>
    <n v="5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2"/>
    <x v="0"/>
    <x v="10"/>
    <d v="2023-06-22T11:35:42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2"/>
    <x v="6"/>
    <x v="11"/>
    <d v="2023-06-22T11:35:42"/>
    <n v="54"/>
    <n v="28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2"/>
    <x v="6"/>
    <x v="12"/>
    <d v="2023-06-22T11:35:42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6"/>
    <x v="14"/>
    <d v="2023-06-22T11:36:03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6"/>
    <x v="15"/>
    <d v="2023-06-22T11:36:03"/>
    <n v="18"/>
    <m/>
    <m/>
    <m/>
    <m/>
    <m/>
    <n v="6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6"/>
    <x v="16"/>
    <d v="2023-06-22T11:36:03"/>
    <n v="3"/>
    <m/>
    <m/>
    <m/>
    <m/>
    <m/>
    <m/>
    <m/>
    <m/>
    <m/>
    <n v="2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6"/>
    <x v="17"/>
    <d v="2023-06-22T11:36:03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3"/>
    <x v="3"/>
    <d v="2023-06-22T11:36:0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3"/>
    <x v="18"/>
    <d v="2023-06-22T11:36:0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3"/>
    <x v="28"/>
    <d v="2023-06-22T11:36:03"/>
    <n v="0.8"/>
    <m/>
    <n v="0.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3"/>
    <x v="20"/>
    <d v="2023-06-22T11:36:03"/>
    <n v="1.6"/>
    <n v="1.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3"/>
    <x v="5"/>
    <d v="2023-06-22T11:36:03"/>
    <n v="15"/>
    <n v="8"/>
    <n v="7"/>
    <m/>
    <m/>
    <n v="2"/>
    <n v="2"/>
    <m/>
    <n v="3"/>
    <n v="6"/>
    <m/>
    <m/>
    <n v="1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3"/>
    <x v="6"/>
    <d v="2023-06-22T11:36:03"/>
    <n v="2"/>
    <n v="1"/>
    <n v="1"/>
    <m/>
    <n v="1"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3"/>
    <x v="7"/>
    <d v="2023-06-22T11:36:03"/>
    <n v="1"/>
    <n v="1"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6"/>
    <x v="9"/>
    <d v="2023-06-22T11:36:03"/>
    <n v="113"/>
    <n v="1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3"/>
    <x v="10"/>
    <d v="2023-06-22T11:36:03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3"/>
    <x v="33"/>
    <d v="2023-06-22T11:36:0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3"/>
    <x v="11"/>
    <d v="2023-06-22T11:36:03"/>
    <n v="113"/>
    <n v="45"/>
    <n v="6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0"/>
    <x v="12"/>
    <d v="2023-06-22T11:36:03"/>
    <n v="16"/>
    <n v="9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3"/>
    <x v="0"/>
    <x v="34"/>
    <d v="2023-06-22T11:36:03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2"/>
    <x v="0"/>
    <x v="14"/>
    <d v="2023-06-22T11:36:20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2"/>
    <x v="0"/>
    <x v="15"/>
    <d v="2023-06-22T11:36:20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2"/>
    <x v="0"/>
    <x v="5"/>
    <d v="2023-06-22T11:36:20"/>
    <n v="4"/>
    <n v="2"/>
    <n v="2"/>
    <m/>
    <m/>
    <m/>
    <n v="1"/>
    <n v="1"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2"/>
    <x v="0"/>
    <x v="9"/>
    <d v="2023-06-22T11:36:20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2"/>
    <x v="0"/>
    <x v="10"/>
    <d v="2023-06-22T11:36:20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2"/>
    <x v="0"/>
    <x v="11"/>
    <d v="2023-06-22T11:36:20"/>
    <n v="40"/>
    <n v="14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2"/>
    <x v="0"/>
    <x v="12"/>
    <d v="2023-06-22T11:36:20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3"/>
    <x v="0"/>
    <x v="14"/>
    <d v="2023-06-22T11:36:4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3"/>
    <x v="0"/>
    <x v="15"/>
    <d v="2023-06-22T11:36:44"/>
    <n v="22"/>
    <m/>
    <m/>
    <m/>
    <m/>
    <m/>
    <n v="14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3"/>
    <x v="0"/>
    <x v="16"/>
    <d v="2023-06-22T11:36:44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3"/>
    <x v="0"/>
    <x v="29"/>
    <d v="2023-06-22T11:36:44"/>
    <n v="4.4000000000000004"/>
    <m/>
    <m/>
    <m/>
    <m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3"/>
    <x v="0"/>
    <x v="5"/>
    <d v="2023-06-22T11:36:44"/>
    <n v="14"/>
    <n v="5"/>
    <n v="9"/>
    <m/>
    <m/>
    <m/>
    <n v="1"/>
    <m/>
    <n v="7"/>
    <n v="4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3"/>
    <x v="0"/>
    <x v="8"/>
    <d v="2023-06-22T11:36:44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3"/>
    <x v="0"/>
    <x v="9"/>
    <d v="2023-06-22T11:36:44"/>
    <n v="70"/>
    <n v="7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3"/>
    <x v="3"/>
    <x v="10"/>
    <d v="2023-06-22T11:36:44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3"/>
    <x v="3"/>
    <x v="11"/>
    <d v="2023-06-22T11:36:44"/>
    <n v="70"/>
    <n v="30"/>
    <n v="4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3"/>
    <x v="3"/>
    <x v="12"/>
    <d v="2023-06-22T11:36:44"/>
    <n v="7"/>
    <n v="2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13"/>
    <d v="2023-06-22T11:37:01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14"/>
    <d v="2023-06-22T11:37:01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15"/>
    <d v="2023-06-22T11:37:01"/>
    <n v="20"/>
    <m/>
    <m/>
    <m/>
    <m/>
    <m/>
    <n v="8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16"/>
    <d v="2023-06-22T11:37:01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17"/>
    <d v="2023-06-22T11:37:01"/>
    <n v="4.8"/>
    <m/>
    <m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2"/>
    <d v="2023-06-22T11:37:01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18"/>
    <d v="2023-06-22T11:37:01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19"/>
    <d v="2023-06-22T11:37:01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28"/>
    <d v="2023-06-22T11:37:01"/>
    <n v="3.2"/>
    <n v="1.6"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5"/>
    <d v="2023-06-22T11:37:01"/>
    <n v="17"/>
    <n v="4"/>
    <n v="13"/>
    <m/>
    <m/>
    <n v="2"/>
    <n v="2"/>
    <n v="1"/>
    <n v="4"/>
    <n v="6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6"/>
    <d v="2023-06-22T11:37:01"/>
    <n v="4"/>
    <m/>
    <n v="4"/>
    <n v="1"/>
    <m/>
    <n v="1"/>
    <m/>
    <m/>
    <m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3"/>
    <x v="9"/>
    <d v="2023-06-22T11:37:01"/>
    <n v="117"/>
    <n v="1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5"/>
    <x v="10"/>
    <d v="2023-06-22T11:37:01"/>
    <n v="14"/>
    <n v="1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5"/>
    <x v="11"/>
    <d v="2023-06-22T11:37:01"/>
    <n v="117"/>
    <n v="39"/>
    <n v="7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4"/>
    <x v="5"/>
    <x v="12"/>
    <d v="2023-06-22T11:37:01"/>
    <n v="14"/>
    <n v="5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4"/>
    <x v="5"/>
    <x v="14"/>
    <d v="2023-06-22T11:37:19"/>
    <n v="6"/>
    <m/>
    <m/>
    <m/>
    <m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4"/>
    <x v="5"/>
    <x v="15"/>
    <d v="2023-06-22T11:37:19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4"/>
    <x v="5"/>
    <x v="16"/>
    <d v="2023-06-22T11:37:19"/>
    <n v="3"/>
    <m/>
    <m/>
    <m/>
    <m/>
    <m/>
    <m/>
    <m/>
    <n v="2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4"/>
    <x v="5"/>
    <x v="5"/>
    <d v="2023-06-22T11:37:19"/>
    <n v="8"/>
    <n v="5"/>
    <n v="3"/>
    <m/>
    <m/>
    <m/>
    <m/>
    <n v="3"/>
    <n v="1"/>
    <n v="1"/>
    <n v="2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4"/>
    <x v="0"/>
    <x v="9"/>
    <d v="2023-06-22T11:37:19"/>
    <n v="80"/>
    <n v="8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4"/>
    <x v="0"/>
    <x v="10"/>
    <d v="2023-06-22T11:37:19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4"/>
    <x v="0"/>
    <x v="33"/>
    <d v="2023-06-22T11:37:19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4"/>
    <x v="0"/>
    <x v="11"/>
    <d v="2023-06-22T11:37:19"/>
    <n v="80"/>
    <n v="38"/>
    <n v="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4"/>
    <x v="0"/>
    <x v="12"/>
    <d v="2023-06-22T11:37:19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4"/>
    <x v="0"/>
    <x v="34"/>
    <d v="2023-06-22T11:37:19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4"/>
    <x v="3"/>
    <x v="32"/>
    <d v="2023-06-22T11:37:19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0"/>
    <x v="3"/>
    <x v="13"/>
    <d v="2023-06-22T11:37:34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0"/>
    <x v="0"/>
    <x v="15"/>
    <d v="2023-06-22T11:37:34"/>
    <n v="16"/>
    <m/>
    <m/>
    <m/>
    <m/>
    <m/>
    <n v="6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0"/>
    <x v="0"/>
    <x v="16"/>
    <d v="2023-06-22T11:37:34"/>
    <n v="4"/>
    <m/>
    <m/>
    <m/>
    <m/>
    <m/>
    <m/>
    <m/>
    <m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0"/>
    <x v="0"/>
    <x v="5"/>
    <d v="2023-06-22T11:37:34"/>
    <n v="12"/>
    <n v="5"/>
    <n v="7"/>
    <m/>
    <m/>
    <m/>
    <m/>
    <n v="2"/>
    <n v="3"/>
    <n v="5"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0"/>
    <x v="0"/>
    <x v="9"/>
    <d v="2023-06-22T11:37:34"/>
    <n v="84"/>
    <n v="8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0"/>
    <x v="0"/>
    <x v="10"/>
    <d v="2023-06-22T11:37:34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0"/>
    <x v="0"/>
    <x v="11"/>
    <d v="2023-06-22T11:37:34"/>
    <n v="84"/>
    <n v="35"/>
    <n v="4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0"/>
    <x v="0"/>
    <x v="12"/>
    <d v="2023-06-22T11:37:34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1"/>
    <x v="0"/>
    <x v="14"/>
    <d v="2023-06-22T11:37:47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1"/>
    <x v="0"/>
    <x v="15"/>
    <d v="2023-06-22T11:37:47"/>
    <n v="8"/>
    <m/>
    <m/>
    <m/>
    <m/>
    <n v="2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1"/>
    <x v="0"/>
    <x v="16"/>
    <d v="2023-06-22T11:37:47"/>
    <n v="2"/>
    <m/>
    <m/>
    <m/>
    <m/>
    <m/>
    <m/>
    <m/>
    <m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1"/>
    <x v="0"/>
    <x v="5"/>
    <d v="2023-06-22T11:37:47"/>
    <n v="8"/>
    <n v="3"/>
    <n v="5"/>
    <m/>
    <m/>
    <m/>
    <n v="1"/>
    <n v="2"/>
    <n v="1"/>
    <n v="2"/>
    <m/>
    <m/>
    <m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1"/>
    <x v="0"/>
    <x v="9"/>
    <d v="2023-06-22T11:37:47"/>
    <n v="29"/>
    <n v="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1"/>
    <x v="0"/>
    <x v="10"/>
    <d v="2023-06-22T11:37:47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1"/>
    <x v="0"/>
    <x v="11"/>
    <d v="2023-06-22T11:37:47"/>
    <n v="29"/>
    <n v="12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1"/>
    <x v="0"/>
    <x v="12"/>
    <d v="2023-06-22T11:37:47"/>
    <n v="11"/>
    <n v="7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0"/>
    <x v="14"/>
    <d v="2023-06-22T11:38:03"/>
    <n v="6"/>
    <m/>
    <m/>
    <m/>
    <m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0"/>
    <x v="15"/>
    <d v="2023-06-22T11:38:03"/>
    <n v="34"/>
    <m/>
    <m/>
    <m/>
    <m/>
    <n v="2"/>
    <n v="20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0"/>
    <x v="16"/>
    <d v="2023-06-22T11:38:03"/>
    <n v="8"/>
    <m/>
    <m/>
    <m/>
    <m/>
    <m/>
    <m/>
    <m/>
    <n v="2"/>
    <m/>
    <n v="4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0"/>
    <x v="17"/>
    <d v="2023-06-22T11:38:03"/>
    <n v="13.6"/>
    <m/>
    <n v="6.4"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0"/>
    <x v="3"/>
    <d v="2023-06-22T11:38:0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11"/>
    <x v="18"/>
    <d v="2023-06-22T11:38:0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11"/>
    <x v="5"/>
    <d v="2023-06-22T11:38:03"/>
    <n v="30"/>
    <n v="11"/>
    <n v="19"/>
    <m/>
    <n v="2"/>
    <n v="2"/>
    <n v="0"/>
    <n v="4"/>
    <n v="10"/>
    <n v="6"/>
    <n v="2"/>
    <m/>
    <n v="2"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11"/>
    <x v="6"/>
    <d v="2023-06-22T11:38:03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11"/>
    <x v="9"/>
    <d v="2023-06-22T11:38:03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11"/>
    <x v="10"/>
    <d v="2023-06-22T11:38:0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11"/>
    <x v="11"/>
    <d v="2023-06-22T11:38:03"/>
    <n v="32"/>
    <n v="12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1"/>
    <x v="11"/>
    <x v="12"/>
    <d v="2023-06-22T11:38:03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2"/>
    <x v="11"/>
    <x v="13"/>
    <d v="2023-06-22T11:38:17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2"/>
    <x v="11"/>
    <x v="15"/>
    <d v="2023-06-22T11:38:17"/>
    <n v="28"/>
    <m/>
    <m/>
    <m/>
    <m/>
    <m/>
    <n v="18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2"/>
    <x v="11"/>
    <x v="16"/>
    <d v="2023-06-22T11:38:17"/>
    <n v="6"/>
    <m/>
    <m/>
    <m/>
    <m/>
    <m/>
    <m/>
    <m/>
    <n v="4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2"/>
    <x v="11"/>
    <x v="17"/>
    <d v="2023-06-22T11:38:17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2"/>
    <x v="11"/>
    <x v="5"/>
    <d v="2023-06-22T11:38:17"/>
    <n v="22"/>
    <n v="9"/>
    <n v="13"/>
    <m/>
    <m/>
    <n v="1"/>
    <n v="1"/>
    <n v="1"/>
    <n v="9"/>
    <n v="5"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2"/>
    <x v="11"/>
    <x v="9"/>
    <d v="2023-06-22T11:38:17"/>
    <n v="49"/>
    <n v="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2"/>
    <x v="11"/>
    <x v="10"/>
    <d v="2023-06-22T11:38:17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2"/>
    <x v="11"/>
    <x v="11"/>
    <d v="2023-06-22T11:38:17"/>
    <n v="49"/>
    <n v="25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2"/>
    <x v="11"/>
    <x v="12"/>
    <d v="2023-06-22T11:38:17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6"/>
    <x v="11"/>
    <x v="14"/>
    <d v="2023-06-22T11:38:59"/>
    <n v="12"/>
    <m/>
    <m/>
    <m/>
    <n v="4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6"/>
    <x v="11"/>
    <x v="15"/>
    <d v="2023-06-22T11:38:59"/>
    <n v="22"/>
    <m/>
    <m/>
    <m/>
    <m/>
    <n v="2"/>
    <n v="10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6"/>
    <x v="11"/>
    <x v="16"/>
    <d v="2023-06-22T11:38:59"/>
    <n v="3"/>
    <m/>
    <m/>
    <m/>
    <m/>
    <m/>
    <m/>
    <m/>
    <n v="2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6"/>
    <x v="11"/>
    <x v="17"/>
    <d v="2023-06-22T11:38:59"/>
    <n v="13.6"/>
    <m/>
    <n v="4.8"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6"/>
    <x v="11"/>
    <x v="3"/>
    <d v="2023-06-22T11:38:5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6"/>
    <x v="11"/>
    <x v="18"/>
    <d v="2023-06-22T11:38:59"/>
    <n v="4"/>
    <m/>
    <m/>
    <n v="2"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6"/>
    <x v="11"/>
    <x v="28"/>
    <d v="2023-06-22T11:38:59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6"/>
    <x v="11"/>
    <x v="5"/>
    <d v="2023-06-22T11:38:59"/>
    <n v="24"/>
    <n v="16"/>
    <n v="8"/>
    <m/>
    <n v="1"/>
    <n v="3"/>
    <n v="2"/>
    <n v="5"/>
    <n v="5"/>
    <n v="5"/>
    <n v="2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6"/>
    <x v="11"/>
    <x v="6"/>
    <d v="2023-06-22T11:38:59"/>
    <n v="2"/>
    <n v="1"/>
    <n v="1"/>
    <m/>
    <m/>
    <n v="1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6"/>
    <x v="11"/>
    <x v="9"/>
    <d v="2023-06-22T11:38:59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6"/>
    <x v="0"/>
    <x v="11"/>
    <d v="2023-06-22T11:38:59"/>
    <n v="51"/>
    <n v="19"/>
    <n v="3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7"/>
    <x v="0"/>
    <x v="9"/>
    <d v="2023-06-22T11:39:12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7"/>
    <x v="0"/>
    <x v="11"/>
    <d v="2023-06-22T11:39:12"/>
    <n v="13"/>
    <n v="6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13"/>
    <d v="2023-06-22T11:39:34"/>
    <n v="1"/>
    <m/>
    <m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14"/>
    <d v="2023-06-22T11:39:34"/>
    <n v="11"/>
    <m/>
    <m/>
    <m/>
    <n v="5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15"/>
    <d v="2023-06-22T11:39:34"/>
    <n v="46"/>
    <m/>
    <m/>
    <m/>
    <m/>
    <m/>
    <n v="20"/>
    <n v="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16"/>
    <d v="2023-06-22T11:39:34"/>
    <n v="8"/>
    <m/>
    <m/>
    <m/>
    <m/>
    <m/>
    <m/>
    <m/>
    <n v="5"/>
    <m/>
    <m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17"/>
    <d v="2023-06-22T11:39:34"/>
    <n v="9.6"/>
    <m/>
    <n v="3.2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2"/>
    <d v="2023-06-22T11:39:3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3"/>
    <d v="2023-06-22T11:39:34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18"/>
    <d v="2023-06-22T11:39:34"/>
    <n v="4"/>
    <m/>
    <m/>
    <m/>
    <n v="2"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5"/>
    <d v="2023-06-22T11:39:34"/>
    <n v="41"/>
    <n v="19"/>
    <n v="22"/>
    <m/>
    <n v="2"/>
    <n v="2"/>
    <n v="3"/>
    <n v="3"/>
    <n v="10"/>
    <n v="13"/>
    <n v="5"/>
    <m/>
    <m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6"/>
    <d v="2023-06-22T11:39:34"/>
    <n v="2"/>
    <n v="1"/>
    <n v="1"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9"/>
    <d v="2023-06-22T11:39:34"/>
    <n v="71"/>
    <n v="7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10"/>
    <d v="2023-06-22T11:39:34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11"/>
    <d v="2023-06-22T11:39:34"/>
    <n v="71"/>
    <n v="31"/>
    <n v="4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8"/>
    <x v="1"/>
    <x v="12"/>
    <d v="2023-06-22T11:39:34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"/>
    <x v="13"/>
    <d v="2023-06-22T11:39:53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"/>
    <x v="14"/>
    <d v="2023-06-22T11:39:53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"/>
    <x v="15"/>
    <d v="2023-06-22T11:39:53"/>
    <n v="18"/>
    <m/>
    <m/>
    <m/>
    <m/>
    <m/>
    <n v="10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"/>
    <x v="16"/>
    <d v="2023-06-22T11:39:53"/>
    <n v="3"/>
    <m/>
    <m/>
    <m/>
    <m/>
    <m/>
    <m/>
    <m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1"/>
    <x v="17"/>
    <d v="2023-06-22T11:39:53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1"/>
    <x v="3"/>
    <d v="2023-06-22T11:39:5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1"/>
    <x v="18"/>
    <d v="2023-06-22T11:39:53"/>
    <n v="2"/>
    <m/>
    <m/>
    <m/>
    <m/>
    <m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1"/>
    <x v="5"/>
    <d v="2023-06-22T11:39:53"/>
    <n v="17"/>
    <n v="8"/>
    <n v="9"/>
    <m/>
    <m/>
    <n v="1"/>
    <n v="4"/>
    <m/>
    <n v="5"/>
    <n v="4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1"/>
    <x v="6"/>
    <d v="2023-06-22T11:39:53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1"/>
    <x v="9"/>
    <d v="2023-06-22T11:39:53"/>
    <n v="61"/>
    <n v="6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1"/>
    <x v="10"/>
    <d v="2023-06-22T11:39:53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1"/>
    <x v="33"/>
    <d v="2023-06-22T11:39:53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1"/>
    <x v="11"/>
    <d v="2023-06-22T11:39:53"/>
    <n v="61"/>
    <n v="30"/>
    <n v="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1"/>
    <x v="12"/>
    <d v="2023-06-22T11:39:53"/>
    <n v="11"/>
    <n v="4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5"/>
    <x v="11"/>
    <x v="34"/>
    <d v="2023-06-22T11:39:53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6"/>
    <x v="11"/>
    <x v="13"/>
    <d v="2023-06-22T11:40:20"/>
    <n v="1"/>
    <m/>
    <m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6"/>
    <x v="11"/>
    <x v="14"/>
    <d v="2023-06-22T11:40:20"/>
    <n v="9"/>
    <m/>
    <m/>
    <m/>
    <n v="1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6"/>
    <x v="6"/>
    <x v="15"/>
    <d v="2023-06-22T11:40:20"/>
    <n v="42"/>
    <m/>
    <m/>
    <m/>
    <m/>
    <m/>
    <n v="22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6"/>
    <x v="6"/>
    <x v="16"/>
    <d v="2023-06-22T11:40:20"/>
    <n v="6"/>
    <m/>
    <m/>
    <m/>
    <m/>
    <m/>
    <m/>
    <m/>
    <n v="3"/>
    <m/>
    <n v="2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6"/>
    <x v="6"/>
    <x v="17"/>
    <d v="2023-06-22T11:40:20"/>
    <n v="9.6"/>
    <m/>
    <n v="3.2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6"/>
    <x v="6"/>
    <x v="5"/>
    <d v="2023-06-22T11:40:20"/>
    <n v="34"/>
    <n v="16"/>
    <n v="18"/>
    <m/>
    <n v="1"/>
    <n v="2"/>
    <n v="1"/>
    <n v="4"/>
    <n v="11"/>
    <n v="10"/>
    <n v="3"/>
    <m/>
    <n v="1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6"/>
    <x v="6"/>
    <x v="9"/>
    <d v="2023-06-22T11:40:20"/>
    <n v="58"/>
    <n v="5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6"/>
    <x v="6"/>
    <x v="10"/>
    <d v="2023-06-22T11:40:20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6"/>
    <x v="6"/>
    <x v="11"/>
    <d v="2023-06-22T11:40:20"/>
    <n v="58"/>
    <n v="29"/>
    <n v="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6"/>
    <x v="1"/>
    <x v="12"/>
    <d v="2023-06-22T11:40:20"/>
    <n v="5"/>
    <n v="1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7"/>
    <x v="1"/>
    <x v="9"/>
    <d v="2023-06-22T11:40:34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7"/>
    <x v="1"/>
    <x v="10"/>
    <d v="2023-06-22T11:40:3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7"/>
    <x v="1"/>
    <x v="11"/>
    <d v="2023-06-22T11:40:34"/>
    <n v="11"/>
    <n v="4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7"/>
    <x v="1"/>
    <x v="12"/>
    <d v="2023-06-22T11:40:34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5"/>
    <x v="1"/>
    <x v="14"/>
    <d v="2023-06-22T11:40:53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5"/>
    <x v="1"/>
    <x v="15"/>
    <d v="2023-06-22T11:40:53"/>
    <n v="14"/>
    <m/>
    <m/>
    <m/>
    <m/>
    <m/>
    <n v="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5"/>
    <x v="1"/>
    <x v="16"/>
    <d v="2023-06-22T11:40:53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5"/>
    <x v="1"/>
    <x v="18"/>
    <d v="2023-06-22T11:40:53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5"/>
    <x v="1"/>
    <x v="28"/>
    <d v="2023-06-22T11:40:53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5"/>
    <x v="1"/>
    <x v="5"/>
    <d v="2023-06-22T11:40:53"/>
    <n v="12"/>
    <n v="5"/>
    <n v="7"/>
    <m/>
    <m/>
    <m/>
    <n v="2"/>
    <n v="2"/>
    <n v="3"/>
    <n v="4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5"/>
    <x v="1"/>
    <x v="6"/>
    <d v="2023-06-22T11:40:53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5"/>
    <x v="12"/>
    <x v="9"/>
    <d v="2023-06-22T11:40:53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5"/>
    <x v="12"/>
    <x v="11"/>
    <d v="2023-06-22T11:40:53"/>
    <n v="31"/>
    <n v="13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5"/>
    <x v="12"/>
    <x v="32"/>
    <d v="2023-06-22T11:40:53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6"/>
    <x v="12"/>
    <x v="14"/>
    <d v="2023-06-22T11:41:08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6"/>
    <x v="11"/>
    <x v="15"/>
    <d v="2023-06-22T11:41:08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6"/>
    <x v="11"/>
    <x v="5"/>
    <d v="2023-06-22T11:41:08"/>
    <n v="6"/>
    <n v="2"/>
    <n v="4"/>
    <m/>
    <m/>
    <m/>
    <n v="2"/>
    <m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6"/>
    <x v="11"/>
    <x v="9"/>
    <d v="2023-06-22T11:41:08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6"/>
    <x v="11"/>
    <x v="11"/>
    <d v="2023-06-22T11:41:08"/>
    <n v="12"/>
    <n v="6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3"/>
    <x v="6"/>
    <x v="14"/>
    <d v="2023-06-22T11:41:23"/>
    <n v="10"/>
    <m/>
    <m/>
    <m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3"/>
    <x v="6"/>
    <x v="15"/>
    <d v="2023-06-22T11:41:23"/>
    <n v="10"/>
    <m/>
    <m/>
    <m/>
    <m/>
    <m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3"/>
    <x v="6"/>
    <x v="16"/>
    <d v="2023-06-22T11:41:23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3"/>
    <x v="6"/>
    <x v="17"/>
    <d v="2023-06-22T11:41:23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3"/>
    <x v="6"/>
    <x v="2"/>
    <d v="2023-06-22T11:41:2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3"/>
    <x v="9"/>
    <x v="18"/>
    <d v="2023-06-22T11:41:2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3"/>
    <x v="9"/>
    <x v="5"/>
    <d v="2023-06-22T11:41:23"/>
    <n v="7"/>
    <n v="5"/>
    <n v="7"/>
    <m/>
    <n v="1"/>
    <m/>
    <m/>
    <m/>
    <n v="3"/>
    <n v="2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3"/>
    <x v="9"/>
    <x v="6"/>
    <d v="2023-06-22T11:41:23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3"/>
    <x v="9"/>
    <x v="9"/>
    <d v="2023-06-22T11:41:23"/>
    <n v="81"/>
    <n v="8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3"/>
    <x v="9"/>
    <x v="11"/>
    <d v="2023-06-22T11:41:23"/>
    <n v="81"/>
    <n v="31"/>
    <n v="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9"/>
    <x v="14"/>
    <d v="2023-06-22T11:41:37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9"/>
    <x v="15"/>
    <d v="2023-06-22T11:41:37"/>
    <n v="34"/>
    <m/>
    <m/>
    <m/>
    <m/>
    <m/>
    <n v="18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9"/>
    <x v="16"/>
    <d v="2023-06-22T11:41:37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9"/>
    <x v="17"/>
    <d v="2023-06-22T11:41:37"/>
    <n v="5.6"/>
    <n v="2.4"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9"/>
    <x v="2"/>
    <d v="2023-06-22T11:41:37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9"/>
    <x v="18"/>
    <d v="2023-06-22T11:41:37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9"/>
    <x v="4"/>
    <d v="2023-06-22T11:41:37"/>
    <n v="9.6"/>
    <m/>
    <m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9"/>
    <x v="5"/>
    <d v="2023-06-22T11:41:37"/>
    <n v="22"/>
    <n v="8"/>
    <n v="14"/>
    <m/>
    <m/>
    <m/>
    <n v="1"/>
    <n v="2"/>
    <n v="9"/>
    <n v="8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9"/>
    <x v="6"/>
    <d v="2023-06-22T11:41:37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9"/>
    <x v="8"/>
    <d v="2023-06-22T11:41:37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9"/>
    <x v="9"/>
    <d v="2023-06-22T11:41:37"/>
    <n v="29"/>
    <n v="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11"/>
    <x v="10"/>
    <d v="2023-06-22T11:41:37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11"/>
    <x v="11"/>
    <d v="2023-06-22T11:41:37"/>
    <n v="29"/>
    <n v="14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4"/>
    <x v="11"/>
    <x v="12"/>
    <d v="2023-06-22T11:41:37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8"/>
    <x v="11"/>
    <x v="13"/>
    <d v="2023-06-22T11:41:54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8"/>
    <x v="1"/>
    <x v="14"/>
    <d v="2023-06-22T11:41:5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8"/>
    <x v="1"/>
    <x v="15"/>
    <d v="2023-06-22T11:41:54"/>
    <n v="29"/>
    <m/>
    <m/>
    <m/>
    <m/>
    <m/>
    <n v="8"/>
    <n v="2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8"/>
    <x v="1"/>
    <x v="16"/>
    <d v="2023-06-22T11:41:54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8"/>
    <x v="1"/>
    <x v="17"/>
    <d v="2023-06-22T11:41:54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8"/>
    <x v="1"/>
    <x v="5"/>
    <d v="2023-06-22T11:41:54"/>
    <n v="22"/>
    <n v="10"/>
    <n v="12"/>
    <m/>
    <m/>
    <n v="2"/>
    <n v="2"/>
    <n v="2"/>
    <n v="4"/>
    <n v="11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8"/>
    <x v="1"/>
    <x v="9"/>
    <d v="2023-06-22T11:41:54"/>
    <n v="78"/>
    <n v="7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8"/>
    <x v="1"/>
    <x v="10"/>
    <d v="2023-06-22T11:41:54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8"/>
    <x v="1"/>
    <x v="11"/>
    <d v="2023-06-22T11:41:54"/>
    <n v="78"/>
    <n v="33"/>
    <n v="4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8"/>
    <x v="1"/>
    <x v="12"/>
    <d v="2023-06-22T11:41:54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1"/>
    <x v="13"/>
    <d v="2023-06-22T11:42:07"/>
    <n v="7"/>
    <m/>
    <m/>
    <m/>
    <n v="5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1"/>
    <x v="14"/>
    <d v="2023-06-22T11:42:07"/>
    <n v="29"/>
    <m/>
    <m/>
    <m/>
    <n v="21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1"/>
    <x v="15"/>
    <d v="2023-06-22T11:42:07"/>
    <n v="80"/>
    <m/>
    <m/>
    <m/>
    <m/>
    <m/>
    <n v="40"/>
    <n v="4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1"/>
    <x v="16"/>
    <d v="2023-06-22T11:42:07"/>
    <n v="8"/>
    <m/>
    <m/>
    <m/>
    <m/>
    <m/>
    <m/>
    <m/>
    <n v="5"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1"/>
    <x v="17"/>
    <d v="2023-06-22T11:42:07"/>
    <n v="22.4"/>
    <n v="3.2"/>
    <n v="9.6"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1"/>
    <x v="20"/>
    <d v="2023-06-22T11:42:07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9"/>
    <x v="29"/>
    <d v="2023-06-22T11:42:07"/>
    <n v="9.6"/>
    <m/>
    <m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4"/>
    <x v="5"/>
    <d v="2023-06-22T11:42:07"/>
    <n v="73"/>
    <n v="32"/>
    <n v="41"/>
    <n v="1"/>
    <n v="3"/>
    <n v="4"/>
    <n v="13"/>
    <n v="5"/>
    <n v="20"/>
    <n v="20"/>
    <n v="5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4"/>
    <x v="7"/>
    <d v="2023-06-22T11:42:07"/>
    <n v="2"/>
    <n v="1"/>
    <n v="1"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4"/>
    <x v="8"/>
    <d v="2023-06-22T11:42:07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4"/>
    <x v="9"/>
    <d v="2023-06-22T11:42:07"/>
    <n v="71"/>
    <n v="7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4"/>
    <x v="10"/>
    <d v="2023-06-22T11:42:07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4"/>
    <x v="11"/>
    <d v="2023-06-22T11:42:07"/>
    <n v="71"/>
    <n v="30"/>
    <n v="4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9"/>
    <x v="4"/>
    <x v="12"/>
    <d v="2023-06-22T11:42:07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14"/>
    <d v="2023-06-22T11:42:19"/>
    <n v="8"/>
    <m/>
    <m/>
    <m/>
    <m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15"/>
    <d v="2023-06-22T11:42:19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16"/>
    <d v="2023-06-22T11:42:19"/>
    <n v="5"/>
    <m/>
    <m/>
    <m/>
    <m/>
    <m/>
    <m/>
    <m/>
    <n v="1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2"/>
    <d v="2023-06-22T11:42:1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18"/>
    <d v="2023-06-22T11:42:1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4"/>
    <d v="2023-06-22T11:42:19"/>
    <n v="5.6"/>
    <m/>
    <m/>
    <m/>
    <m/>
    <n v="5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5"/>
    <d v="2023-06-22T11:42:19"/>
    <n v="10"/>
    <n v="2"/>
    <n v="8"/>
    <m/>
    <m/>
    <m/>
    <m/>
    <n v="4"/>
    <n v="1"/>
    <n v="2"/>
    <n v="1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6"/>
    <d v="2023-06-22T11:42:19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8"/>
    <d v="2023-06-22T11:42:19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9"/>
    <d v="2023-06-22T11:42:19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33"/>
    <d v="2023-06-22T11:42:19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11"/>
    <d v="2023-06-22T11:42:19"/>
    <n v="22"/>
    <n v="10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2"/>
    <x v="4"/>
    <x v="34"/>
    <d v="2023-06-22T11:42:19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7"/>
    <x v="4"/>
    <x v="9"/>
    <d v="2023-06-22T11:42:35"/>
    <n v="93"/>
    <n v="9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7"/>
    <x v="4"/>
    <x v="10"/>
    <d v="2023-06-22T11:42:3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7"/>
    <x v="1"/>
    <x v="11"/>
    <d v="2023-06-22T11:42:35"/>
    <n v="93"/>
    <n v="43"/>
    <n v="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7"/>
    <x v="1"/>
    <x v="12"/>
    <d v="2023-06-22T11:42:35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8"/>
    <x v="1"/>
    <x v="13"/>
    <d v="2023-06-22T11:43:37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8"/>
    <x v="1"/>
    <x v="15"/>
    <d v="2023-06-22T11:43:37"/>
    <n v="8"/>
    <m/>
    <m/>
    <m/>
    <m/>
    <n v="0"/>
    <n v="8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8"/>
    <x v="1"/>
    <x v="16"/>
    <d v="2023-06-22T11:43:37"/>
    <n v="2"/>
    <m/>
    <m/>
    <m/>
    <m/>
    <m/>
    <m/>
    <m/>
    <n v="1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8"/>
    <x v="1"/>
    <x v="17"/>
    <d v="2023-06-22T11:43:37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8"/>
    <x v="1"/>
    <x v="5"/>
    <d v="2023-06-22T11:43:37"/>
    <n v="9"/>
    <n v="4"/>
    <n v="5"/>
    <m/>
    <m/>
    <n v="1"/>
    <n v="1"/>
    <n v="1"/>
    <n v="4"/>
    <n v="0"/>
    <n v="1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8"/>
    <x v="1"/>
    <x v="30"/>
    <d v="2023-06-22T11:43:37"/>
    <n v="1"/>
    <n v="0"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8"/>
    <x v="1"/>
    <x v="9"/>
    <d v="2023-06-22T11:43:37"/>
    <n v="62"/>
    <n v="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8"/>
    <x v="1"/>
    <x v="10"/>
    <d v="2023-06-22T11:43:37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8"/>
    <x v="1"/>
    <x v="11"/>
    <d v="2023-06-22T11:43:37"/>
    <n v="62"/>
    <n v="29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8"/>
    <x v="1"/>
    <x v="12"/>
    <d v="2023-06-22T11:43:37"/>
    <n v="11"/>
    <n v="4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9"/>
    <x v="1"/>
    <x v="14"/>
    <d v="2023-06-22T11:43:52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9"/>
    <x v="1"/>
    <x v="15"/>
    <d v="2023-06-22T11:43:52"/>
    <n v="14"/>
    <m/>
    <m/>
    <m/>
    <m/>
    <m/>
    <n v="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9"/>
    <x v="1"/>
    <x v="2"/>
    <d v="2023-06-22T11:43:5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9"/>
    <x v="1"/>
    <x v="18"/>
    <d v="2023-06-22T11:43:5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9"/>
    <x v="1"/>
    <x v="5"/>
    <d v="2023-06-22T11:43:52"/>
    <n v="8"/>
    <n v="2"/>
    <n v="6"/>
    <m/>
    <m/>
    <m/>
    <n v="1"/>
    <m/>
    <n v="3"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9"/>
    <x v="1"/>
    <x v="6"/>
    <d v="2023-06-22T11:43:52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9"/>
    <x v="1"/>
    <x v="9"/>
    <d v="2023-06-22T11:43:52"/>
    <n v="64"/>
    <n v="6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9"/>
    <x v="1"/>
    <x v="10"/>
    <d v="2023-06-22T11:43:5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9"/>
    <x v="1"/>
    <x v="11"/>
    <d v="2023-06-22T11:43:52"/>
    <n v="64"/>
    <n v="22"/>
    <n v="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9"/>
    <x v="1"/>
    <x v="12"/>
    <d v="2023-06-22T11:43:52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1"/>
    <x v="13"/>
    <d v="2023-06-22T11:44:11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4"/>
    <x v="14"/>
    <d v="2023-06-22T11:44:11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4"/>
    <x v="15"/>
    <d v="2023-06-22T11:44:11"/>
    <n v="18"/>
    <m/>
    <m/>
    <m/>
    <m/>
    <m/>
    <n v="6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4"/>
    <x v="16"/>
    <d v="2023-06-22T11:44:11"/>
    <n v="6"/>
    <m/>
    <m/>
    <m/>
    <m/>
    <m/>
    <m/>
    <m/>
    <m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4"/>
    <x v="17"/>
    <d v="2023-06-22T11:44:11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4"/>
    <x v="20"/>
    <d v="2023-06-22T11:44:11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4"/>
    <x v="5"/>
    <d v="2023-06-22T11:44:11"/>
    <n v="19"/>
    <n v="7"/>
    <n v="12"/>
    <n v="1"/>
    <m/>
    <m/>
    <n v="2"/>
    <n v="4"/>
    <n v="3"/>
    <n v="6"/>
    <m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4"/>
    <x v="7"/>
    <d v="2023-06-22T11:44:11"/>
    <n v="1"/>
    <n v="1"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4"/>
    <x v="9"/>
    <d v="2023-06-22T11:44:11"/>
    <n v="66"/>
    <n v="6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4"/>
    <x v="10"/>
    <d v="2023-06-22T11:44:11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4"/>
    <x v="11"/>
    <d v="2023-06-22T11:44:11"/>
    <n v="66"/>
    <n v="23"/>
    <n v="4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2"/>
    <x v="4"/>
    <x v="12"/>
    <d v="2023-06-22T11:44:11"/>
    <n v="10"/>
    <n v="5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3"/>
    <x v="4"/>
    <x v="13"/>
    <d v="2023-06-22T11:44:29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3"/>
    <x v="1"/>
    <x v="15"/>
    <d v="2023-06-22T11:44:29"/>
    <n v="8"/>
    <m/>
    <m/>
    <m/>
    <m/>
    <n v="0"/>
    <n v="8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3"/>
    <x v="1"/>
    <x v="16"/>
    <d v="2023-06-22T11:44:29"/>
    <n v="2"/>
    <m/>
    <m/>
    <m/>
    <m/>
    <m/>
    <m/>
    <m/>
    <n v="1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3"/>
    <x v="1"/>
    <x v="17"/>
    <d v="2023-06-22T11:44:29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3"/>
    <x v="1"/>
    <x v="5"/>
    <d v="2023-06-22T11:44:29"/>
    <n v="9"/>
    <n v="4"/>
    <n v="5"/>
    <m/>
    <m/>
    <n v="1"/>
    <n v="1"/>
    <n v="1"/>
    <n v="4"/>
    <n v="0"/>
    <n v="1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3"/>
    <x v="1"/>
    <x v="30"/>
    <d v="2023-06-22T11:44:29"/>
    <n v="1"/>
    <n v="0"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3"/>
    <x v="1"/>
    <x v="9"/>
    <d v="2023-06-22T11:44:29"/>
    <n v="62"/>
    <n v="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3"/>
    <x v="1"/>
    <x v="10"/>
    <d v="2023-06-22T11:44:29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3"/>
    <x v="1"/>
    <x v="11"/>
    <d v="2023-06-22T11:44:29"/>
    <n v="62"/>
    <n v="29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3"/>
    <x v="1"/>
    <x v="12"/>
    <d v="2023-06-22T11:44:29"/>
    <n v="11"/>
    <n v="4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1"/>
    <x v="13"/>
    <d v="2023-06-22T11:44:43"/>
    <n v="4"/>
    <m/>
    <m/>
    <m/>
    <n v="4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1"/>
    <x v="14"/>
    <d v="2023-06-22T11:44:43"/>
    <n v="22"/>
    <m/>
    <m/>
    <m/>
    <n v="2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1"/>
    <x v="15"/>
    <d v="2023-06-22T11:44:43"/>
    <n v="52"/>
    <m/>
    <m/>
    <m/>
    <m/>
    <n v="0"/>
    <n v="28"/>
    <n v="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1"/>
    <x v="16"/>
    <d v="2023-06-22T11:44:43"/>
    <n v="13"/>
    <m/>
    <m/>
    <m/>
    <m/>
    <m/>
    <m/>
    <m/>
    <n v="6"/>
    <m/>
    <n v="2"/>
    <n v="0"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1"/>
    <x v="19"/>
    <d v="2023-06-22T11:44:43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1"/>
    <x v="29"/>
    <d v="2023-06-22T11:44:43"/>
    <n v="1.6"/>
    <m/>
    <n v="0"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1"/>
    <x v="5"/>
    <d v="2023-06-22T11:44:43"/>
    <n v="51"/>
    <n v="17"/>
    <n v="34"/>
    <m/>
    <n v="0"/>
    <n v="0"/>
    <n v="12"/>
    <n v="1"/>
    <n v="14"/>
    <n v="12"/>
    <n v="6"/>
    <m/>
    <n v="1"/>
    <n v="0"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1"/>
    <x v="6"/>
    <d v="2023-06-22T11:44:43"/>
    <n v="1"/>
    <m/>
    <n v="1"/>
    <m/>
    <m/>
    <m/>
    <m/>
    <m/>
    <m/>
    <m/>
    <m/>
    <n v="1"/>
    <m/>
    <n v="0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1"/>
    <x v="8"/>
    <d v="2023-06-22T11:44:43"/>
    <n v="1"/>
    <n v="0"/>
    <n v="1"/>
    <m/>
    <n v="0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1"/>
    <x v="9"/>
    <d v="2023-06-22T11:44:43"/>
    <n v="145"/>
    <n v="1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4"/>
    <x v="10"/>
    <d v="2023-06-22T11:44:43"/>
    <n v="43"/>
    <n v="4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4"/>
    <x v="11"/>
    <d v="2023-06-22T11:44:43"/>
    <n v="145"/>
    <n v="66"/>
    <n v="7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4"/>
    <x v="4"/>
    <x v="12"/>
    <d v="2023-06-22T11:44:43"/>
    <n v="43"/>
    <n v="18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5"/>
    <x v="4"/>
    <x v="9"/>
    <d v="2023-06-22T11:44:57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5"/>
    <x v="4"/>
    <x v="11"/>
    <d v="2023-06-22T11:44:57"/>
    <n v="24"/>
    <n v="16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6"/>
    <x v="4"/>
    <x v="14"/>
    <d v="2023-06-22T11:45:10"/>
    <n v="12"/>
    <m/>
    <m/>
    <m/>
    <m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6"/>
    <x v="4"/>
    <x v="15"/>
    <d v="2023-06-22T11:45:10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6"/>
    <x v="4"/>
    <x v="16"/>
    <d v="2023-06-22T11:45:10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6"/>
    <x v="4"/>
    <x v="17"/>
    <d v="2023-06-22T11:45:10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6"/>
    <x v="4"/>
    <x v="5"/>
    <d v="2023-06-22T11:45:10"/>
    <n v="12"/>
    <n v="2"/>
    <n v="10"/>
    <m/>
    <m/>
    <n v="1"/>
    <m/>
    <n v="6"/>
    <n v="1"/>
    <n v="2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6"/>
    <x v="4"/>
    <x v="9"/>
    <d v="2023-06-22T11:45:10"/>
    <n v="35"/>
    <n v="3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6"/>
    <x v="4"/>
    <x v="11"/>
    <d v="2023-06-22T11:45:10"/>
    <n v="35"/>
    <n v="19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8"/>
    <x v="1"/>
    <x v="15"/>
    <d v="2023-06-22T11:45:26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8"/>
    <x v="1"/>
    <x v="16"/>
    <d v="2023-06-22T11:45:26"/>
    <n v="3"/>
    <m/>
    <m/>
    <m/>
    <m/>
    <m/>
    <m/>
    <m/>
    <m/>
    <m/>
    <m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8"/>
    <x v="1"/>
    <x v="5"/>
    <d v="2023-06-22T11:45:26"/>
    <n v="5"/>
    <n v="1"/>
    <n v="4"/>
    <m/>
    <m/>
    <m/>
    <m/>
    <m/>
    <n v="2"/>
    <m/>
    <m/>
    <m/>
    <m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8"/>
    <x v="2"/>
    <x v="9"/>
    <d v="2023-06-22T11:45:26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8"/>
    <x v="2"/>
    <x v="10"/>
    <d v="2023-06-22T11:45:26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8"/>
    <x v="2"/>
    <x v="11"/>
    <d v="2023-06-22T11:45:26"/>
    <n v="40"/>
    <n v="18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8"/>
    <x v="2"/>
    <x v="12"/>
    <d v="2023-06-22T11:45:26"/>
    <n v="11"/>
    <n v="5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2"/>
    <x v="14"/>
    <d v="2023-06-22T11:45:41"/>
    <n v="22"/>
    <m/>
    <m/>
    <m/>
    <n v="12"/>
    <n v="8"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2"/>
    <x v="15"/>
    <d v="2023-06-22T11:45:41"/>
    <n v="78"/>
    <m/>
    <m/>
    <m/>
    <m/>
    <m/>
    <n v="32"/>
    <n v="4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2"/>
    <x v="16"/>
    <d v="2023-06-22T11:45:41"/>
    <n v="17"/>
    <m/>
    <m/>
    <m/>
    <m/>
    <m/>
    <m/>
    <m/>
    <n v="3"/>
    <m/>
    <n v="8"/>
    <n v="2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2"/>
    <x v="17"/>
    <d v="2023-06-22T11:45:41"/>
    <n v="9.6"/>
    <m/>
    <n v="6.3"/>
    <n v="3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2"/>
    <x v="2"/>
    <d v="2023-06-22T11:45:41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2"/>
    <x v="18"/>
    <d v="2023-06-22T11:45:41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2"/>
    <x v="5"/>
    <d v="2023-06-22T11:45:41"/>
    <n v="67"/>
    <n v="28"/>
    <n v="39"/>
    <m/>
    <n v="2"/>
    <n v="1"/>
    <n v="6"/>
    <n v="4"/>
    <n v="16"/>
    <n v="23"/>
    <n v="5"/>
    <m/>
    <n v="4"/>
    <n v="2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4"/>
    <x v="6"/>
    <d v="2023-06-22T11:45:41"/>
    <n v="2"/>
    <n v="2"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4"/>
    <x v="9"/>
    <d v="2023-06-22T11:45:41"/>
    <n v="138"/>
    <n v="1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4"/>
    <x v="10"/>
    <d v="2023-06-22T11:45:41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4"/>
    <x v="11"/>
    <d v="2023-06-22T11:45:41"/>
    <n v="138"/>
    <n v="78"/>
    <n v="6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3"/>
    <x v="4"/>
    <x v="12"/>
    <d v="2023-06-22T11:45:41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4"/>
    <x v="4"/>
    <x v="14"/>
    <d v="2023-06-22T11:45:55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4"/>
    <x v="4"/>
    <x v="15"/>
    <d v="2023-06-22T11:45:55"/>
    <n v="20"/>
    <m/>
    <m/>
    <m/>
    <m/>
    <m/>
    <n v="1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4"/>
    <x v="4"/>
    <x v="16"/>
    <d v="2023-06-22T11:45:55"/>
    <n v="4"/>
    <m/>
    <m/>
    <m/>
    <m/>
    <m/>
    <m/>
    <m/>
    <n v="2"/>
    <m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4"/>
    <x v="4"/>
    <x v="17"/>
    <d v="2023-06-22T11:45:55"/>
    <n v="1.6"/>
    <m/>
    <n v="1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4"/>
    <x v="4"/>
    <x v="5"/>
    <d v="2023-06-22T11:45:55"/>
    <n v="17"/>
    <n v="7"/>
    <n v="10"/>
    <m/>
    <n v="1"/>
    <m/>
    <n v="2"/>
    <m/>
    <n v="7"/>
    <n v="3"/>
    <n v="2"/>
    <m/>
    <m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4"/>
    <x v="4"/>
    <x v="9"/>
    <d v="2023-06-22T11:45:55"/>
    <n v="49"/>
    <n v="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4"/>
    <x v="4"/>
    <x v="10"/>
    <d v="2023-06-22T11:45:55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4"/>
    <x v="4"/>
    <x v="11"/>
    <d v="2023-06-22T11:45:55"/>
    <n v="49"/>
    <n v="23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4"/>
    <x v="2"/>
    <x v="12"/>
    <d v="2023-06-22T11:45:55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9"/>
    <x v="2"/>
    <x v="14"/>
    <d v="2023-06-22T11:46:0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9"/>
    <x v="2"/>
    <x v="5"/>
    <d v="2023-06-22T11:46:06"/>
    <n v="1"/>
    <n v="0"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9"/>
    <x v="2"/>
    <x v="9"/>
    <d v="2023-06-22T11:46:06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9"/>
    <x v="2"/>
    <x v="10"/>
    <d v="2023-06-22T11:46:0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9"/>
    <x v="2"/>
    <x v="11"/>
    <d v="2023-06-22T11:46:06"/>
    <n v="27"/>
    <n v="11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99"/>
    <x v="1"/>
    <x v="12"/>
    <d v="2023-06-22T11:46:06"/>
    <n v="2"/>
    <n v="0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6"/>
    <x v="1"/>
    <x v="15"/>
    <d v="2023-06-22T11:46:28"/>
    <n v="13"/>
    <m/>
    <m/>
    <m/>
    <m/>
    <n v="0"/>
    <n v="4"/>
    <n v="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6"/>
    <x v="1"/>
    <x v="18"/>
    <d v="2023-06-22T11:46:28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6"/>
    <x v="1"/>
    <x v="28"/>
    <d v="2023-06-22T11:46:28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6"/>
    <x v="1"/>
    <x v="5"/>
    <d v="2023-06-22T11:46:28"/>
    <n v="7"/>
    <n v="4"/>
    <n v="3"/>
    <m/>
    <m/>
    <m/>
    <m/>
    <n v="0"/>
    <n v="2"/>
    <n v="5"/>
    <m/>
    <m/>
    <m/>
    <m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6"/>
    <x v="1"/>
    <x v="6"/>
    <d v="2023-06-22T11:46:28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6"/>
    <x v="1"/>
    <x v="9"/>
    <d v="2023-06-22T11:46:28"/>
    <n v="43"/>
    <n v="4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6"/>
    <x v="1"/>
    <x v="10"/>
    <d v="2023-06-22T11:46:28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6"/>
    <x v="1"/>
    <x v="11"/>
    <d v="2023-06-22T11:46:28"/>
    <n v="43"/>
    <n v="21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6"/>
    <x v="1"/>
    <x v="12"/>
    <d v="2023-06-22T11:46:28"/>
    <n v="9"/>
    <n v="7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0"/>
    <x v="1"/>
    <x v="14"/>
    <d v="2023-06-22T11:46:44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0"/>
    <x v="1"/>
    <x v="5"/>
    <d v="2023-06-22T11:46:44"/>
    <n v="1"/>
    <n v="1"/>
    <n v="0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0"/>
    <x v="1"/>
    <x v="9"/>
    <d v="2023-06-22T11:46:44"/>
    <n v="20"/>
    <n v="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0"/>
    <x v="1"/>
    <x v="10"/>
    <d v="2023-06-22T11:46:44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0"/>
    <x v="1"/>
    <x v="11"/>
    <d v="2023-06-22T11:46:44"/>
    <n v="20"/>
    <n v="7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0"/>
    <x v="1"/>
    <x v="12"/>
    <d v="2023-06-22T11:46:44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1"/>
    <x v="4"/>
    <x v="15"/>
    <d v="2023-06-22T11:46:58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1"/>
    <x v="4"/>
    <x v="5"/>
    <d v="2023-06-22T11:46:58"/>
    <n v="1"/>
    <m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1"/>
    <x v="4"/>
    <x v="9"/>
    <d v="2023-06-22T11:46:58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1"/>
    <x v="4"/>
    <x v="10"/>
    <d v="2023-06-22T11:46:58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1"/>
    <x v="4"/>
    <x v="11"/>
    <d v="2023-06-22T11:46:58"/>
    <n v="21"/>
    <n v="12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1"/>
    <x v="4"/>
    <x v="12"/>
    <d v="2023-06-22T11:46:58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1"/>
    <x v="4"/>
    <x v="32"/>
    <d v="2023-06-22T11:46:5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7"/>
    <x v="4"/>
    <x v="13"/>
    <d v="2023-06-22T11:47:10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7"/>
    <x v="4"/>
    <x v="15"/>
    <d v="2023-06-22T11:47:10"/>
    <n v="26"/>
    <m/>
    <m/>
    <m/>
    <m/>
    <n v="2"/>
    <n v="12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7"/>
    <x v="4"/>
    <x v="16"/>
    <d v="2023-06-22T11:47:10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7"/>
    <x v="4"/>
    <x v="17"/>
    <d v="2023-06-22T11:47:10"/>
    <n v="19.2"/>
    <m/>
    <n v="3.2"/>
    <n v="1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7"/>
    <x v="4"/>
    <x v="5"/>
    <d v="2023-06-22T11:47:10"/>
    <n v="26"/>
    <n v="10"/>
    <n v="16"/>
    <m/>
    <n v="1"/>
    <n v="7"/>
    <n v="1"/>
    <n v="2"/>
    <n v="6"/>
    <n v="6"/>
    <n v="1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7"/>
    <x v="4"/>
    <x v="9"/>
    <d v="2023-06-22T11:47:10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7"/>
    <x v="4"/>
    <x v="11"/>
    <d v="2023-06-22T11:47:10"/>
    <n v="16"/>
    <n v="6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13"/>
    <d v="2023-06-22T11:47:26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14"/>
    <d v="2023-06-22T11:47:26"/>
    <n v="20"/>
    <m/>
    <m/>
    <m/>
    <n v="10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15"/>
    <d v="2023-06-22T11:47:26"/>
    <n v="26"/>
    <m/>
    <m/>
    <m/>
    <m/>
    <m/>
    <n v="12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16"/>
    <d v="2023-06-22T11:47:26"/>
    <n v="6"/>
    <m/>
    <m/>
    <m/>
    <m/>
    <m/>
    <m/>
    <m/>
    <n v="2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17"/>
    <d v="2023-06-22T11:47:26"/>
    <n v="20"/>
    <n v="4"/>
    <m/>
    <n v="1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29"/>
    <d v="2023-06-22T11:47:26"/>
    <n v="5.6"/>
    <m/>
    <m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5"/>
    <d v="2023-06-22T11:47:26"/>
    <n v="35"/>
    <n v="19"/>
    <n v="16"/>
    <n v="1"/>
    <m/>
    <n v="5"/>
    <n v="7"/>
    <n v="5"/>
    <n v="6"/>
    <n v="7"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8"/>
    <d v="2023-06-22T11:47:26"/>
    <n v="2"/>
    <n v="2"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9"/>
    <d v="2023-06-22T11:47:26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10"/>
    <d v="2023-06-22T11:47:26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11"/>
    <d v="2023-06-22T11:47:26"/>
    <n v="32"/>
    <n v="15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3"/>
    <x v="4"/>
    <x v="12"/>
    <d v="2023-06-22T11:47:26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2"/>
    <x v="4"/>
    <x v="14"/>
    <d v="2023-06-22T11:47:40"/>
    <n v="18"/>
    <m/>
    <m/>
    <m/>
    <n v="8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2"/>
    <x v="4"/>
    <x v="15"/>
    <d v="2023-06-22T11:47:40"/>
    <n v="50"/>
    <m/>
    <m/>
    <m/>
    <m/>
    <m/>
    <n v="22"/>
    <n v="2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2"/>
    <x v="4"/>
    <x v="16"/>
    <d v="2023-06-22T11:47:40"/>
    <n v="4"/>
    <m/>
    <m/>
    <m/>
    <m/>
    <m/>
    <m/>
    <m/>
    <n v="1"/>
    <m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2"/>
    <x v="4"/>
    <x v="17"/>
    <d v="2023-06-22T11:47:40"/>
    <n v="9.6"/>
    <m/>
    <n v="6.4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2"/>
    <x v="4"/>
    <x v="5"/>
    <d v="2023-06-22T11:47:40"/>
    <n v="43"/>
    <n v="27"/>
    <n v="16"/>
    <m/>
    <n v="4"/>
    <n v="1"/>
    <n v="4"/>
    <n v="5"/>
    <n v="11"/>
    <n v="14"/>
    <n v="1"/>
    <m/>
    <m/>
    <n v="3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2"/>
    <x v="4"/>
    <x v="9"/>
    <d v="2023-06-22T11:47:40"/>
    <n v="121"/>
    <n v="1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2"/>
    <x v="4"/>
    <x v="10"/>
    <d v="2023-06-22T11:47:40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2"/>
    <x v="4"/>
    <x v="11"/>
    <d v="2023-06-22T11:47:40"/>
    <n v="121"/>
    <n v="64"/>
    <n v="5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2"/>
    <x v="4"/>
    <x v="12"/>
    <d v="2023-06-22T11:47:40"/>
    <n v="3"/>
    <m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3"/>
    <x v="4"/>
    <x v="13"/>
    <d v="2023-06-22T11:47:5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3"/>
    <x v="4"/>
    <x v="15"/>
    <d v="2023-06-22T11:47:53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3"/>
    <x v="4"/>
    <x v="5"/>
    <d v="2023-06-22T11:47:53"/>
    <n v="5"/>
    <n v="2"/>
    <n v="3"/>
    <m/>
    <m/>
    <m/>
    <n v="1"/>
    <m/>
    <n v="2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3"/>
    <x v="1"/>
    <x v="9"/>
    <d v="2023-06-22T11:47:53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3"/>
    <x v="1"/>
    <x v="10"/>
    <d v="2023-06-22T11:47:53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3"/>
    <x v="1"/>
    <x v="11"/>
    <d v="2023-06-22T11:47:53"/>
    <n v="27"/>
    <n v="16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03"/>
    <x v="1"/>
    <x v="12"/>
    <d v="2023-06-22T11:47:53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7"/>
    <x v="1"/>
    <x v="14"/>
    <d v="2023-06-22T11:48:0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7"/>
    <x v="1"/>
    <x v="15"/>
    <d v="2023-06-22T11:48:05"/>
    <n v="16"/>
    <m/>
    <m/>
    <m/>
    <m/>
    <m/>
    <n v="6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7"/>
    <x v="1"/>
    <x v="16"/>
    <d v="2023-06-22T11:48:05"/>
    <n v="1"/>
    <m/>
    <m/>
    <m/>
    <m/>
    <m/>
    <m/>
    <m/>
    <n v="1"/>
    <m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7"/>
    <x v="1"/>
    <x v="5"/>
    <d v="2023-06-22T11:48:05"/>
    <n v="10"/>
    <n v="3"/>
    <n v="7"/>
    <m/>
    <m/>
    <m/>
    <n v="1"/>
    <m/>
    <n v="3"/>
    <n v="5"/>
    <n v="1"/>
    <m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7"/>
    <x v="1"/>
    <x v="9"/>
    <d v="2023-06-22T11:48:05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7"/>
    <x v="1"/>
    <x v="10"/>
    <d v="2023-06-22T11:48:05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7"/>
    <x v="1"/>
    <x v="11"/>
    <d v="2023-06-22T11:48:05"/>
    <n v="21"/>
    <n v="10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7"/>
    <x v="1"/>
    <x v="12"/>
    <d v="2023-06-22T11:48:05"/>
    <n v="9"/>
    <n v="3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8"/>
    <x v="1"/>
    <x v="13"/>
    <d v="2023-06-22T11:48:16"/>
    <n v="10"/>
    <m/>
    <m/>
    <m/>
    <n v="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8"/>
    <x v="11"/>
    <x v="15"/>
    <d v="2023-06-22T11:48:16"/>
    <n v="18"/>
    <m/>
    <m/>
    <m/>
    <m/>
    <n v="2"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8"/>
    <x v="11"/>
    <x v="17"/>
    <d v="2023-06-22T11:48:16"/>
    <n v="3.2"/>
    <m/>
    <n v="3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8"/>
    <x v="11"/>
    <x v="5"/>
    <d v="2023-06-22T11:48:16"/>
    <n v="15"/>
    <n v="10"/>
    <n v="5"/>
    <m/>
    <n v="1"/>
    <m/>
    <n v="2"/>
    <n v="4"/>
    <n v="4"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8"/>
    <x v="11"/>
    <x v="9"/>
    <d v="2023-06-22T11:48:16"/>
    <n v="28"/>
    <n v="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8"/>
    <x v="11"/>
    <x v="10"/>
    <d v="2023-06-22T11:48:1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8"/>
    <x v="11"/>
    <x v="11"/>
    <d v="2023-06-22T11:48:16"/>
    <n v="28"/>
    <n v="10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8"/>
    <x v="11"/>
    <x v="12"/>
    <d v="2023-06-22T11:48:16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4"/>
    <x v="13"/>
    <d v="2023-06-22T11:48:28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4"/>
    <x v="14"/>
    <d v="2023-06-22T11:48:28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4"/>
    <x v="15"/>
    <d v="2023-06-22T11:48:28"/>
    <n v="26"/>
    <m/>
    <m/>
    <m/>
    <m/>
    <n v="6"/>
    <n v="8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4"/>
    <x v="16"/>
    <d v="2023-06-22T11:48:28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4"/>
    <x v="1"/>
    <d v="2023-06-22T11:48:2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6"/>
    <x v="18"/>
    <d v="2023-06-22T11:48:2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6"/>
    <x v="5"/>
    <d v="2023-06-22T11:48:28"/>
    <n v="18"/>
    <n v="7"/>
    <n v="11"/>
    <m/>
    <m/>
    <m/>
    <n v="2"/>
    <n v="4"/>
    <n v="4"/>
    <n v="6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6"/>
    <x v="6"/>
    <d v="2023-06-22T11:48:28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6"/>
    <x v="9"/>
    <d v="2023-06-22T11:48:28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6"/>
    <x v="10"/>
    <d v="2023-06-22T11:48:2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6"/>
    <x v="11"/>
    <d v="2023-06-22T11:48:28"/>
    <n v="22"/>
    <n v="8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9"/>
    <x v="6"/>
    <x v="12"/>
    <d v="2023-06-22T11:48:28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7"/>
    <x v="6"/>
    <x v="13"/>
    <d v="2023-06-22T11:48:39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7"/>
    <x v="6"/>
    <x v="14"/>
    <d v="2023-06-22T11:48:39"/>
    <n v="8"/>
    <m/>
    <m/>
    <m/>
    <m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7"/>
    <x v="6"/>
    <x v="15"/>
    <d v="2023-06-22T11:48:39"/>
    <n v="32"/>
    <m/>
    <m/>
    <m/>
    <m/>
    <m/>
    <n v="20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7"/>
    <x v="6"/>
    <x v="16"/>
    <d v="2023-06-22T11:48:39"/>
    <n v="5"/>
    <m/>
    <m/>
    <m/>
    <m/>
    <m/>
    <m/>
    <m/>
    <n v="1"/>
    <m/>
    <m/>
    <n v="2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7"/>
    <x v="6"/>
    <x v="17"/>
    <d v="2023-06-22T11:48:39"/>
    <n v="1.8"/>
    <m/>
    <n v="0.9"/>
    <n v="0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7"/>
    <x v="6"/>
    <x v="5"/>
    <d v="2023-06-22T11:48:39"/>
    <n v="31"/>
    <n v="11"/>
    <n v="20"/>
    <m/>
    <n v="1"/>
    <n v="1"/>
    <n v="4"/>
    <n v="4"/>
    <n v="10"/>
    <n v="6"/>
    <n v="1"/>
    <m/>
    <m/>
    <n v="2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7"/>
    <x v="11"/>
    <x v="9"/>
    <d v="2023-06-22T11:48:39"/>
    <n v="120"/>
    <n v="1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7"/>
    <x v="11"/>
    <x v="10"/>
    <d v="2023-06-22T11:48:39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7"/>
    <x v="11"/>
    <x v="11"/>
    <d v="2023-06-22T11:48:39"/>
    <n v="120"/>
    <n v="46"/>
    <n v="7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7"/>
    <x v="11"/>
    <x v="12"/>
    <d v="2023-06-22T11:48:39"/>
    <n v="17"/>
    <n v="4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7"/>
    <x v="11"/>
    <x v="32"/>
    <d v="2023-06-22T11:48:39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0"/>
    <x v="11"/>
    <x v="15"/>
    <d v="2023-06-22T11:48:54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0"/>
    <x v="11"/>
    <x v="5"/>
    <d v="2023-06-22T11:48:54"/>
    <n v="4"/>
    <n v="2"/>
    <n v="2"/>
    <m/>
    <m/>
    <m/>
    <m/>
    <m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0"/>
    <x v="11"/>
    <x v="9"/>
    <d v="2023-06-22T11:48:54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0"/>
    <x v="11"/>
    <x v="11"/>
    <d v="2023-06-22T11:48:54"/>
    <n v="51"/>
    <n v="29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1"/>
    <x v="11"/>
    <x v="13"/>
    <d v="2023-06-22T11:49:0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1"/>
    <x v="11"/>
    <x v="15"/>
    <d v="2023-06-22T11:49:05"/>
    <n v="8"/>
    <m/>
    <m/>
    <m/>
    <m/>
    <m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1"/>
    <x v="11"/>
    <x v="16"/>
    <d v="2023-06-22T11:49:05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1"/>
    <x v="11"/>
    <x v="5"/>
    <d v="2023-06-22T11:49:05"/>
    <n v="7"/>
    <n v="1"/>
    <n v="6"/>
    <m/>
    <m/>
    <m/>
    <m/>
    <n v="1"/>
    <n v="1"/>
    <n v="3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1"/>
    <x v="11"/>
    <x v="9"/>
    <d v="2023-06-22T11:49:05"/>
    <n v="26"/>
    <n v="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1"/>
    <x v="11"/>
    <x v="11"/>
    <d v="2023-06-22T11:49:05"/>
    <n v="26"/>
    <n v="11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5"/>
    <x v="0"/>
    <x v="13"/>
    <d v="2023-06-22T11:49:19"/>
    <n v="14"/>
    <m/>
    <m/>
    <m/>
    <n v="4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5"/>
    <x v="0"/>
    <x v="14"/>
    <d v="2023-06-22T11:49:1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5"/>
    <x v="0"/>
    <x v="15"/>
    <d v="2023-06-22T11:49:19"/>
    <n v="22"/>
    <m/>
    <m/>
    <m/>
    <m/>
    <m/>
    <n v="1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5"/>
    <x v="0"/>
    <x v="16"/>
    <d v="2023-06-22T11:49:19"/>
    <n v="9"/>
    <m/>
    <m/>
    <m/>
    <m/>
    <m/>
    <m/>
    <m/>
    <n v="7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5"/>
    <x v="0"/>
    <x v="17"/>
    <d v="2023-06-22T11:49:19"/>
    <n v="5.4"/>
    <m/>
    <m/>
    <n v="5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5"/>
    <x v="0"/>
    <x v="5"/>
    <d v="2023-06-22T11:49:19"/>
    <n v="29"/>
    <n v="12"/>
    <n v="17"/>
    <m/>
    <m/>
    <n v="2"/>
    <n v="3"/>
    <n v="5"/>
    <n v="9"/>
    <n v="2"/>
    <n v="7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5"/>
    <x v="0"/>
    <x v="9"/>
    <d v="2023-06-22T11:49:19"/>
    <n v="107"/>
    <n v="10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5"/>
    <x v="0"/>
    <x v="10"/>
    <d v="2023-06-22T11:49:19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5"/>
    <x v="0"/>
    <x v="11"/>
    <d v="2023-06-22T11:49:19"/>
    <n v="107"/>
    <n v="54"/>
    <n v="5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5"/>
    <x v="0"/>
    <x v="12"/>
    <d v="2023-06-22T11:49:19"/>
    <n v="19"/>
    <n v="8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13"/>
    <d v="2023-06-22T11:49:31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14"/>
    <d v="2023-06-22T11:49:31"/>
    <n v="18"/>
    <m/>
    <m/>
    <m/>
    <n v="6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15"/>
    <d v="2023-06-22T11:49:31"/>
    <n v="68"/>
    <m/>
    <m/>
    <m/>
    <m/>
    <n v="2"/>
    <n v="32"/>
    <n v="3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16"/>
    <d v="2023-06-22T11:49:31"/>
    <n v="10"/>
    <m/>
    <m/>
    <m/>
    <m/>
    <m/>
    <m/>
    <m/>
    <n v="3"/>
    <m/>
    <n v="4"/>
    <n v="1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17"/>
    <d v="2023-06-22T11:49:31"/>
    <n v="14.4"/>
    <n v="1.6"/>
    <m/>
    <n v="1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2"/>
    <d v="2023-06-22T11:49:3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18"/>
    <d v="2023-06-22T11:49:3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5"/>
    <d v="2023-06-22T11:49:31"/>
    <n v="59"/>
    <n v="24"/>
    <n v="35"/>
    <n v="1"/>
    <m/>
    <n v="5"/>
    <n v="5"/>
    <n v="7"/>
    <n v="16"/>
    <n v="17"/>
    <n v="3"/>
    <m/>
    <n v="2"/>
    <n v="1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6"/>
    <d v="2023-06-22T11:49:31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9"/>
    <d v="2023-06-22T11:49:31"/>
    <n v="75"/>
    <n v="7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10"/>
    <d v="2023-06-22T11:49:3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33"/>
    <d v="2023-06-22T11:49:3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44"/>
    <d v="2023-06-22T11:49:3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11"/>
    <d v="2023-06-22T11:49:31"/>
    <n v="75"/>
    <n v="36"/>
    <n v="3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12"/>
    <d v="2023-06-22T11:49:31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0"/>
    <x v="34"/>
    <d v="2023-06-22T11:49:31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62"/>
    <x v="6"/>
    <x v="45"/>
    <d v="2023-06-22T11:49:3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7"/>
    <x v="6"/>
    <x v="13"/>
    <d v="2023-06-22T11:50:18"/>
    <n v="14"/>
    <m/>
    <m/>
    <m/>
    <n v="1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7"/>
    <x v="6"/>
    <x v="15"/>
    <d v="2023-06-22T11:50:18"/>
    <n v="28"/>
    <m/>
    <m/>
    <m/>
    <m/>
    <n v="2"/>
    <n v="12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7"/>
    <x v="6"/>
    <x v="16"/>
    <d v="2023-06-22T11:50:18"/>
    <n v="17"/>
    <m/>
    <m/>
    <m/>
    <m/>
    <m/>
    <m/>
    <m/>
    <n v="7"/>
    <m/>
    <n v="8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7"/>
    <x v="6"/>
    <x v="17"/>
    <d v="2023-06-22T11:50:18"/>
    <n v="9.6999999999999993"/>
    <m/>
    <n v="0.8"/>
    <n v="8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7"/>
    <x v="6"/>
    <x v="5"/>
    <d v="2023-06-22T11:50:18"/>
    <n v="38"/>
    <n v="12"/>
    <n v="26"/>
    <m/>
    <n v="1"/>
    <n v="3"/>
    <n v="7"/>
    <n v="1"/>
    <n v="6"/>
    <n v="7"/>
    <n v="7"/>
    <m/>
    <n v="4"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7"/>
    <x v="6"/>
    <x v="9"/>
    <d v="2023-06-22T11:50:18"/>
    <n v="99"/>
    <n v="9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7"/>
    <x v="6"/>
    <x v="10"/>
    <d v="2023-06-22T11:50:18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7"/>
    <x v="6"/>
    <x v="11"/>
    <d v="2023-06-22T11:50:18"/>
    <n v="99"/>
    <n v="42"/>
    <n v="5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7"/>
    <x v="6"/>
    <x v="12"/>
    <d v="2023-06-22T11:50:18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13"/>
    <d v="2023-06-22T11:50:30"/>
    <n v="22"/>
    <m/>
    <m/>
    <m/>
    <n v="12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14"/>
    <d v="2023-06-22T11:50:30"/>
    <n v="22"/>
    <m/>
    <m/>
    <m/>
    <n v="8"/>
    <n v="1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15"/>
    <d v="2023-06-22T11:50:30"/>
    <n v="62"/>
    <m/>
    <m/>
    <m/>
    <m/>
    <m/>
    <n v="38"/>
    <n v="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16"/>
    <d v="2023-06-22T11:50:30"/>
    <n v="17"/>
    <m/>
    <m/>
    <m/>
    <m/>
    <m/>
    <m/>
    <m/>
    <n v="8"/>
    <m/>
    <n v="6"/>
    <n v="1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17"/>
    <d v="2023-06-22T11:50:30"/>
    <n v="7.2"/>
    <n v="1.8"/>
    <m/>
    <n v="5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3"/>
    <d v="2023-06-22T11:50:30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18"/>
    <d v="2023-06-22T11:50:30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5"/>
    <d v="2023-06-22T11:50:30"/>
    <n v="71"/>
    <n v="30"/>
    <n v="41"/>
    <n v="1"/>
    <m/>
    <n v="3"/>
    <n v="10"/>
    <n v="12"/>
    <n v="19"/>
    <n v="12"/>
    <n v="8"/>
    <m/>
    <n v="3"/>
    <n v="1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6"/>
    <d v="2023-06-22T11:50:30"/>
    <n v="1"/>
    <m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9"/>
    <d v="2023-06-22T11:50:30"/>
    <n v="49"/>
    <n v="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10"/>
    <d v="2023-06-22T11:50:30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6"/>
    <x v="11"/>
    <d v="2023-06-22T11:50:30"/>
    <n v="49"/>
    <n v="32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7"/>
    <x v="0"/>
    <x v="12"/>
    <d v="2023-06-22T11:50:30"/>
    <n v="21"/>
    <n v="15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14"/>
    <d v="2023-06-22T11:50:44"/>
    <n v="40"/>
    <m/>
    <m/>
    <m/>
    <n v="16"/>
    <n v="2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15"/>
    <d v="2023-06-22T11:50:44"/>
    <n v="80"/>
    <m/>
    <m/>
    <m/>
    <m/>
    <n v="2"/>
    <n v="50"/>
    <n v="2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16"/>
    <d v="2023-06-22T11:50:44"/>
    <n v="26"/>
    <m/>
    <m/>
    <m/>
    <m/>
    <m/>
    <m/>
    <m/>
    <n v="12"/>
    <m/>
    <n v="10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17"/>
    <d v="2023-06-22T11:50:44"/>
    <n v="8.8000000000000007"/>
    <m/>
    <n v="1.6"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3"/>
    <d v="2023-06-22T11:50:44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18"/>
    <d v="2023-06-22T11:50:44"/>
    <n v="4"/>
    <m/>
    <m/>
    <n v="2"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19"/>
    <d v="2023-06-22T11:50:44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28"/>
    <d v="2023-06-22T11:50:44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4"/>
    <d v="2023-06-22T11:50:44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5"/>
    <d v="2023-06-22T11:50:44"/>
    <n v="85"/>
    <n v="26"/>
    <n v="59"/>
    <m/>
    <n v="1"/>
    <n v="3"/>
    <n v="8"/>
    <n v="13"/>
    <n v="25"/>
    <n v="14"/>
    <n v="12"/>
    <m/>
    <n v="5"/>
    <m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6"/>
    <d v="2023-06-22T11:50:44"/>
    <n v="2"/>
    <n v="1"/>
    <n v="1"/>
    <m/>
    <m/>
    <m/>
    <m/>
    <m/>
    <n v="1"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7"/>
    <d v="2023-06-22T11:50:44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8"/>
    <d v="2023-06-22T11:50:44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9"/>
    <d v="2023-06-22T11:50:44"/>
    <n v="60"/>
    <n v="6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7"/>
    <x v="0"/>
    <x v="11"/>
    <d v="2023-06-22T11:50:44"/>
    <n v="60"/>
    <n v="19"/>
    <n v="4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13"/>
    <d v="2023-06-22T11:51:52"/>
    <n v="36"/>
    <m/>
    <m/>
    <m/>
    <n v="28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15"/>
    <d v="2023-06-22T11:51:52"/>
    <n v="86"/>
    <m/>
    <m/>
    <m/>
    <m/>
    <n v="4"/>
    <n v="48"/>
    <n v="3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16"/>
    <d v="2023-06-22T11:51:52"/>
    <n v="23"/>
    <m/>
    <m/>
    <m/>
    <m/>
    <m/>
    <m/>
    <m/>
    <n v="10"/>
    <m/>
    <n v="8"/>
    <m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17"/>
    <d v="2023-06-22T11:51:52"/>
    <n v="30.4"/>
    <m/>
    <n v="2.4"/>
    <n v="2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1"/>
    <d v="2023-06-22T11:51:52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3"/>
    <d v="2023-06-22T11:51:52"/>
    <n v="6"/>
    <m/>
    <m/>
    <m/>
    <m/>
    <m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18"/>
    <d v="2023-06-22T11:51:52"/>
    <n v="6"/>
    <m/>
    <m/>
    <m/>
    <m/>
    <m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28"/>
    <d v="2023-06-22T11:51:52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4"/>
    <d v="2023-06-22T11:51:52"/>
    <n v="8.4"/>
    <m/>
    <m/>
    <n v="8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5"/>
    <d v="2023-06-22T11:51:52"/>
    <n v="93"/>
    <n v="32"/>
    <n v="61"/>
    <m/>
    <n v="1"/>
    <n v="12"/>
    <n v="14"/>
    <n v="6"/>
    <n v="24"/>
    <n v="17"/>
    <n v="10"/>
    <m/>
    <n v="4"/>
    <m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6"/>
    <d v="2023-06-22T11:51:52"/>
    <n v="8"/>
    <n v="4"/>
    <n v="4"/>
    <m/>
    <m/>
    <n v="2"/>
    <n v="3"/>
    <m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8"/>
    <d v="2023-06-22T11:51:52"/>
    <n v="2"/>
    <n v="2"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9"/>
    <d v="2023-06-22T11:51:52"/>
    <n v="146"/>
    <n v="14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10"/>
    <d v="2023-06-22T11:51:52"/>
    <n v="18"/>
    <n v="1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11"/>
    <d v="2023-06-22T11:51:52"/>
    <n v="146"/>
    <n v="56"/>
    <n v="9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8"/>
    <x v="0"/>
    <x v="12"/>
    <d v="2023-06-22T11:51:52"/>
    <n v="18"/>
    <n v="7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14"/>
    <d v="2023-06-22T11:52:10"/>
    <n v="48"/>
    <m/>
    <m/>
    <m/>
    <n v="32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15"/>
    <d v="2023-06-22T11:52:10"/>
    <n v="80"/>
    <m/>
    <m/>
    <m/>
    <m/>
    <m/>
    <n v="32"/>
    <n v="4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16"/>
    <d v="2023-06-22T11:52:10"/>
    <n v="18"/>
    <m/>
    <m/>
    <m/>
    <m/>
    <m/>
    <m/>
    <m/>
    <n v="12"/>
    <m/>
    <n v="2"/>
    <n v="1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17"/>
    <d v="2023-06-22T11:52:10"/>
    <n v="22.4"/>
    <m/>
    <m/>
    <n v="2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2"/>
    <d v="2023-06-22T11:52:10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18"/>
    <d v="2023-06-22T11:52:10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4"/>
    <d v="2023-06-22T11:52:10"/>
    <n v="2.8"/>
    <m/>
    <m/>
    <m/>
    <n v="2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5"/>
    <d v="2023-06-22T11:52:10"/>
    <n v="91"/>
    <n v="42"/>
    <n v="49"/>
    <m/>
    <m/>
    <n v="9"/>
    <n v="16"/>
    <n v="8"/>
    <n v="16"/>
    <n v="25"/>
    <n v="12"/>
    <m/>
    <n v="1"/>
    <n v="1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6"/>
    <d v="2023-06-22T11:52:10"/>
    <n v="2"/>
    <n v="2"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8"/>
    <d v="2023-06-22T11:52:10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9"/>
    <d v="2023-06-22T11:52:10"/>
    <n v="273"/>
    <n v="27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10"/>
    <d v="2023-06-22T11:52:10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11"/>
    <d v="2023-06-22T11:52:10"/>
    <n v="273"/>
    <n v="93"/>
    <n v="18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12"/>
    <d v="2023-06-22T11:52:10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29"/>
    <x v="0"/>
    <x v="32"/>
    <d v="2023-06-22T11:52:10"/>
    <n v="25"/>
    <n v="11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13"/>
    <d v="2023-06-22T11:52:54"/>
    <n v="27"/>
    <m/>
    <m/>
    <m/>
    <n v="12"/>
    <n v="14"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14"/>
    <d v="2023-06-22T11:52:54"/>
    <n v="18"/>
    <m/>
    <m/>
    <m/>
    <n v="10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15"/>
    <d v="2023-06-22T11:52:54"/>
    <n v="71"/>
    <m/>
    <m/>
    <m/>
    <m/>
    <m/>
    <n v="44"/>
    <n v="2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16"/>
    <d v="2023-06-22T11:52:54"/>
    <n v="21"/>
    <m/>
    <m/>
    <m/>
    <m/>
    <m/>
    <m/>
    <m/>
    <n v="12"/>
    <m/>
    <n v="4"/>
    <n v="2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17"/>
    <d v="2023-06-22T11:52:54"/>
    <n v="30.4"/>
    <n v="0"/>
    <n v="5.6"/>
    <n v="2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2"/>
    <d v="2023-06-22T11:52:54"/>
    <n v="2"/>
    <m/>
    <m/>
    <m/>
    <n v="0"/>
    <n v="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18"/>
    <d v="2023-06-22T11:52:54"/>
    <n v="2"/>
    <m/>
    <n v="0"/>
    <n v="0"/>
    <n v="0"/>
    <n v="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5"/>
    <d v="2023-06-22T11:52:54"/>
    <n v="91"/>
    <n v="39"/>
    <n v="52"/>
    <n v="0"/>
    <n v="2"/>
    <n v="11"/>
    <n v="11"/>
    <n v="11"/>
    <n v="22"/>
    <n v="14"/>
    <n v="12"/>
    <m/>
    <n v="2"/>
    <n v="2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6"/>
    <d v="2023-06-22T11:52:54"/>
    <n v="1"/>
    <n v="1"/>
    <n v="0"/>
    <n v="0"/>
    <n v="0"/>
    <n v="0"/>
    <n v="0"/>
    <n v="1"/>
    <n v="0"/>
    <n v="0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23"/>
    <d v="2023-06-22T11:52:54"/>
    <n v="2"/>
    <m/>
    <m/>
    <m/>
    <m/>
    <m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26"/>
    <d v="2023-06-22T11:52:54"/>
    <n v="3.6"/>
    <n v="0"/>
    <n v="0"/>
    <n v="0"/>
    <n v="3.6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0"/>
    <x v="30"/>
    <d v="2023-06-22T11:52:54"/>
    <n v="1"/>
    <n v="1"/>
    <n v="0"/>
    <n v="0"/>
    <n v="0"/>
    <n v="0"/>
    <n v="0"/>
    <n v="0"/>
    <n v="0"/>
    <n v="1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11"/>
    <x v="31"/>
    <d v="2023-06-22T11:52:54"/>
    <n v="1"/>
    <n v="0"/>
    <n v="1"/>
    <n v="0"/>
    <n v="0"/>
    <n v="0"/>
    <n v="1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11"/>
    <x v="9"/>
    <d v="2023-06-22T11:52:54"/>
    <n v="133"/>
    <n v="13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11"/>
    <x v="10"/>
    <d v="2023-06-22T11:52:54"/>
    <n v="14"/>
    <n v="1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11"/>
    <x v="11"/>
    <d v="2023-06-22T11:52:54"/>
    <n v="133"/>
    <n v="52"/>
    <n v="8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3"/>
    <x v="11"/>
    <x v="12"/>
    <d v="2023-06-22T11:52:54"/>
    <n v="14"/>
    <n v="7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13"/>
    <d v="2023-06-22T11:53:10"/>
    <n v="8"/>
    <m/>
    <m/>
    <m/>
    <n v="4"/>
    <n v="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14"/>
    <d v="2023-06-22T11:53:10"/>
    <n v="14"/>
    <m/>
    <m/>
    <m/>
    <n v="4"/>
    <n v="1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15"/>
    <d v="2023-06-22T11:53:10"/>
    <n v="60"/>
    <m/>
    <m/>
    <m/>
    <m/>
    <m/>
    <n v="30"/>
    <n v="3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16"/>
    <d v="2023-06-22T11:53:10"/>
    <n v="21"/>
    <m/>
    <m/>
    <m/>
    <m/>
    <m/>
    <m/>
    <m/>
    <n v="8"/>
    <m/>
    <n v="10"/>
    <n v="0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17"/>
    <d v="2023-06-22T11:53:10"/>
    <n v="15.2"/>
    <m/>
    <n v="4.8"/>
    <n v="10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2"/>
    <d v="2023-06-22T11:53:10"/>
    <n v="4"/>
    <m/>
    <m/>
    <m/>
    <m/>
    <m/>
    <n v="2"/>
    <n v="2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3"/>
    <d v="2023-06-22T11:53:10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18"/>
    <d v="2023-06-22T11:53:10"/>
    <n v="6"/>
    <m/>
    <n v="0"/>
    <n v="0"/>
    <n v="0"/>
    <n v="0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5"/>
    <d v="2023-06-22T11:53:10"/>
    <n v="65"/>
    <n v="39"/>
    <n v="37"/>
    <n v="0"/>
    <n v="2"/>
    <n v="6"/>
    <n v="4"/>
    <n v="7"/>
    <n v="15"/>
    <n v="15"/>
    <n v="8"/>
    <m/>
    <n v="5"/>
    <n v="0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6"/>
    <d v="2023-06-22T11:53:10"/>
    <n v="3"/>
    <n v="2"/>
    <n v="1"/>
    <n v="0"/>
    <n v="0"/>
    <n v="0"/>
    <n v="0"/>
    <n v="0"/>
    <n v="1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24"/>
    <d v="2023-06-22T11:53:10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11"/>
    <x v="30"/>
    <d v="2023-06-22T11:53:10"/>
    <n v="1"/>
    <n v="0"/>
    <n v="1"/>
    <n v="0"/>
    <n v="0"/>
    <n v="0"/>
    <n v="0"/>
    <n v="0"/>
    <n v="0"/>
    <n v="0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0"/>
    <x v="9"/>
    <d v="2023-06-22T11:53:10"/>
    <n v="63"/>
    <n v="6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8"/>
    <x v="0"/>
    <x v="11"/>
    <d v="2023-06-22T11:53:10"/>
    <n v="63"/>
    <n v="24"/>
    <n v="3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14"/>
    <d v="2023-06-22T11:53:26"/>
    <n v="203"/>
    <m/>
    <m/>
    <m/>
    <n v="88"/>
    <n v="114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15"/>
    <d v="2023-06-22T11:53:26"/>
    <n v="359"/>
    <m/>
    <m/>
    <m/>
    <m/>
    <m/>
    <n v="190"/>
    <n v="16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16"/>
    <d v="2023-06-22T11:53:26"/>
    <n v="64"/>
    <m/>
    <m/>
    <m/>
    <m/>
    <m/>
    <m/>
    <m/>
    <n v="48"/>
    <m/>
    <n v="8"/>
    <n v="1"/>
    <n v="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17"/>
    <d v="2023-06-22T11:53:26"/>
    <n v="48.8"/>
    <n v="9.6"/>
    <n v="8"/>
    <n v="31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2"/>
    <d v="2023-06-22T11:53:26"/>
    <n v="14"/>
    <m/>
    <m/>
    <m/>
    <n v="6"/>
    <n v="4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3"/>
    <d v="2023-06-22T11:53:26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18"/>
    <d v="2023-06-22T11:53:26"/>
    <n v="30"/>
    <m/>
    <m/>
    <n v="8"/>
    <n v="6"/>
    <n v="4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19"/>
    <d v="2023-06-22T11:53:26"/>
    <n v="6"/>
    <m/>
    <m/>
    <m/>
    <m/>
    <m/>
    <m/>
    <m/>
    <m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28"/>
    <d v="2023-06-22T11:53:26"/>
    <n v="10.4"/>
    <m/>
    <m/>
    <n v="10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20"/>
    <d v="2023-06-22T11:53:26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29"/>
    <d v="2023-06-22T11:53:26"/>
    <n v="20.8"/>
    <m/>
    <m/>
    <n v="9.6"/>
    <n v="8.4"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5"/>
    <d v="2023-06-22T11:53:26"/>
    <n v="360"/>
    <n v="145"/>
    <n v="215"/>
    <n v="3"/>
    <n v="3"/>
    <n v="12"/>
    <n v="44"/>
    <n v="57"/>
    <n v="95"/>
    <n v="85"/>
    <n v="49"/>
    <m/>
    <n v="4"/>
    <n v="1"/>
    <n v="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6"/>
    <d v="2023-06-22T11:53:26"/>
    <n v="17"/>
    <n v="7"/>
    <n v="10"/>
    <m/>
    <m/>
    <n v="3"/>
    <n v="4"/>
    <n v="2"/>
    <n v="4"/>
    <n v="2"/>
    <m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7"/>
    <d v="2023-06-22T11:53:26"/>
    <n v="1"/>
    <n v="0"/>
    <n v="1"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8"/>
    <d v="2023-06-22T11:53:26"/>
    <n v="5"/>
    <n v="3"/>
    <n v="2"/>
    <m/>
    <m/>
    <n v="2"/>
    <n v="2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22"/>
    <d v="2023-06-22T11:53:26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23"/>
    <d v="2023-06-22T11:53:26"/>
    <n v="8"/>
    <m/>
    <m/>
    <m/>
    <m/>
    <m/>
    <n v="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26"/>
    <d v="2023-06-22T11:53:26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30"/>
    <d v="2023-06-22T11:53:26"/>
    <n v="6"/>
    <n v="4"/>
    <n v="2"/>
    <m/>
    <m/>
    <m/>
    <n v="2"/>
    <m/>
    <n v="4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31"/>
    <d v="2023-06-22T11:53:26"/>
    <n v="1"/>
    <n v="1"/>
    <n v="0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9"/>
    <d v="2023-06-22T11:53:26"/>
    <n v="722"/>
    <n v="7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10"/>
    <d v="2023-06-22T11:53:26"/>
    <n v="39"/>
    <n v="3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36"/>
    <d v="2023-06-22T11:53:26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11"/>
    <d v="2023-06-22T11:53:26"/>
    <n v="722"/>
    <n v="256"/>
    <n v="46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12"/>
    <d v="2023-06-22T11:53:26"/>
    <n v="39"/>
    <n v="18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37"/>
    <d v="2023-06-22T11:53:26"/>
    <n v="11"/>
    <n v="4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39"/>
    <x v="0"/>
    <x v="32"/>
    <d v="2023-06-22T11:53:26"/>
    <n v="30"/>
    <n v="21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14"/>
    <d v="2023-06-22T11:53:40"/>
    <n v="30"/>
    <m/>
    <m/>
    <m/>
    <n v="12"/>
    <n v="1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15"/>
    <d v="2023-06-22T11:53:40"/>
    <n v="63"/>
    <m/>
    <m/>
    <m/>
    <m/>
    <m/>
    <n v="31"/>
    <n v="3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16"/>
    <d v="2023-06-22T11:53:40"/>
    <n v="13"/>
    <m/>
    <m/>
    <m/>
    <m/>
    <m/>
    <m/>
    <m/>
    <n v="8"/>
    <m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17"/>
    <d v="2023-06-22T11:53:40"/>
    <n v="4.8"/>
    <m/>
    <m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2"/>
    <d v="2023-06-22T11:53:40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18"/>
    <d v="2023-06-22T11:53:40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5"/>
    <d v="2023-06-22T11:53:40"/>
    <n v="60"/>
    <n v="26"/>
    <n v="32"/>
    <m/>
    <m/>
    <n v="2"/>
    <n v="6"/>
    <n v="9"/>
    <n v="16"/>
    <n v="16"/>
    <n v="8"/>
    <m/>
    <n v="2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6"/>
    <d v="2023-06-22T11:53:40"/>
    <n v="2"/>
    <n v="2"/>
    <m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22"/>
    <d v="2023-06-22T11:53:40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30"/>
    <d v="2023-06-22T11:53:40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9"/>
    <d v="2023-06-22T11:53:40"/>
    <n v="160"/>
    <n v="16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10"/>
    <d v="2023-06-22T11:53:40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11"/>
    <d v="2023-06-22T11:53:40"/>
    <n v="160"/>
    <n v="73"/>
    <n v="8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12"/>
    <d v="2023-06-22T11:53:40"/>
    <n v="8"/>
    <n v="2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4"/>
    <x v="0"/>
    <x v="32"/>
    <d v="2023-06-22T11:53:40"/>
    <n v="7"/>
    <n v="3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14"/>
    <d v="2023-06-22T11:53:53"/>
    <n v="46"/>
    <m/>
    <m/>
    <m/>
    <n v="26"/>
    <n v="2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15"/>
    <d v="2023-06-22T11:53:53"/>
    <n v="80"/>
    <m/>
    <m/>
    <m/>
    <m/>
    <m/>
    <n v="40"/>
    <n v="4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16"/>
    <d v="2023-06-22T11:53:53"/>
    <n v="23"/>
    <m/>
    <m/>
    <m/>
    <m/>
    <m/>
    <m/>
    <m/>
    <n v="10"/>
    <m/>
    <n v="6"/>
    <n v="3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17"/>
    <d v="2023-06-22T11:53:53"/>
    <n v="26.4"/>
    <n v="7.2"/>
    <n v="3.2"/>
    <n v="1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2"/>
    <d v="2023-06-22T11:53:5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18"/>
    <d v="2023-06-22T11:53:5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20"/>
    <d v="2023-06-22T11:53:53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29"/>
    <d v="2023-06-22T11:53:53"/>
    <n v="8"/>
    <n v="3.2"/>
    <m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4"/>
    <d v="2023-06-22T11:53:53"/>
    <n v="11.6"/>
    <n v="3.2"/>
    <n v="4.4000000000000004"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5"/>
    <d v="2023-06-22T11:53:53"/>
    <n v="93"/>
    <n v="45"/>
    <n v="48"/>
    <n v="4"/>
    <n v="1"/>
    <n v="6"/>
    <n v="13"/>
    <n v="10"/>
    <n v="20"/>
    <n v="21"/>
    <n v="10"/>
    <m/>
    <n v="3"/>
    <n v="3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6"/>
    <d v="2023-06-22T11:53:53"/>
    <n v="1"/>
    <n v="1"/>
    <n v="0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7"/>
    <d v="2023-06-22T11:53:53"/>
    <n v="0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8"/>
    <d v="2023-06-22T11:53:53"/>
    <n v="6"/>
    <n v="3"/>
    <n v="3"/>
    <n v="2"/>
    <n v="1"/>
    <n v="2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9"/>
    <d v="2023-06-22T11:53:53"/>
    <n v="63"/>
    <n v="6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10"/>
    <d v="2023-06-22T11:53:53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11"/>
    <d v="2023-06-22T11:53:53"/>
    <n v="63"/>
    <n v="30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86"/>
    <x v="0"/>
    <x v="12"/>
    <d v="2023-06-22T11:53:53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14"/>
    <d v="2023-06-22T11:54:06"/>
    <n v="324"/>
    <m/>
    <m/>
    <m/>
    <n v="178"/>
    <n v="14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15"/>
    <d v="2023-06-22T11:54:06"/>
    <n v="478"/>
    <m/>
    <m/>
    <m/>
    <m/>
    <m/>
    <n v="280"/>
    <n v="19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16"/>
    <d v="2023-06-22T11:54:06"/>
    <n v="186"/>
    <m/>
    <m/>
    <m/>
    <m/>
    <m/>
    <m/>
    <m/>
    <n v="94"/>
    <m/>
    <n v="58"/>
    <n v="9"/>
    <n v="2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2"/>
    <d v="2023-06-22T11:54:06"/>
    <n v="12"/>
    <m/>
    <m/>
    <m/>
    <n v="1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3"/>
    <d v="2023-06-22T11:54:06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18"/>
    <d v="2023-06-22T11:54:06"/>
    <n v="19"/>
    <m/>
    <n v="1"/>
    <m/>
    <n v="12"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19"/>
    <d v="2023-06-22T11:54:06"/>
    <n v="9"/>
    <m/>
    <m/>
    <m/>
    <m/>
    <m/>
    <m/>
    <m/>
    <m/>
    <n v="9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28"/>
    <d v="2023-06-22T11:54:06"/>
    <n v="0.8"/>
    <m/>
    <n v="0.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20"/>
    <d v="2023-06-22T11:54:06"/>
    <n v="8.8000000000000007"/>
    <m/>
    <n v="3.2"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29"/>
    <d v="2023-06-22T11:54:06"/>
    <n v="16"/>
    <m/>
    <n v="1.6"/>
    <n v="8.8000000000000007"/>
    <n v="3.2"/>
    <n v="2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4"/>
    <d v="2023-06-22T11:54:06"/>
    <n v="16"/>
    <m/>
    <m/>
    <n v="8.4"/>
    <n v="4.8"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5"/>
    <d v="2023-06-22T11:54:06"/>
    <n v="622"/>
    <n v="235"/>
    <n v="387"/>
    <n v="2"/>
    <n v="14"/>
    <n v="48"/>
    <n v="89"/>
    <n v="73"/>
    <n v="140"/>
    <n v="99"/>
    <n v="94"/>
    <m/>
    <n v="29"/>
    <n v="9"/>
    <n v="2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6"/>
    <d v="2023-06-22T11:54:06"/>
    <n v="13"/>
    <n v="7"/>
    <n v="6"/>
    <m/>
    <n v="1"/>
    <m/>
    <n v="6"/>
    <m/>
    <n v="1"/>
    <n v="2"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7"/>
    <d v="2023-06-22T11:54:06"/>
    <n v="3"/>
    <n v="1"/>
    <n v="2"/>
    <m/>
    <n v="1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8"/>
    <d v="2023-06-22T11:54:06"/>
    <n v="10"/>
    <n v="5"/>
    <n v="5"/>
    <m/>
    <n v="1"/>
    <n v="5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22"/>
    <d v="2023-06-22T11:54:06"/>
    <n v="10"/>
    <m/>
    <m/>
    <m/>
    <n v="8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23"/>
    <d v="2023-06-22T11:54:06"/>
    <n v="12"/>
    <m/>
    <m/>
    <m/>
    <m/>
    <m/>
    <n v="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30"/>
    <d v="2023-06-22T11:54:06"/>
    <n v="11"/>
    <n v="5"/>
    <n v="7"/>
    <m/>
    <m/>
    <m/>
    <n v="4"/>
    <n v="1"/>
    <n v="3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9"/>
    <d v="2023-06-22T11:54:06"/>
    <n v="347"/>
    <n v="34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10"/>
    <d v="2023-06-22T11:54:06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11"/>
    <d v="2023-06-22T11:54:06"/>
    <n v="347"/>
    <n v="135"/>
    <n v="2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40"/>
    <x v="0"/>
    <x v="12"/>
    <d v="2023-06-22T11:54:06"/>
    <n v="51"/>
    <n v="20"/>
    <n v="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13"/>
    <d v="2023-06-22T11:54:18"/>
    <n v="20"/>
    <m/>
    <m/>
    <m/>
    <n v="12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14"/>
    <d v="2023-06-22T11:54:18"/>
    <n v="170"/>
    <m/>
    <m/>
    <m/>
    <n v="76"/>
    <n v="9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15"/>
    <d v="2023-06-22T11:54:18"/>
    <n v="285"/>
    <m/>
    <m/>
    <m/>
    <m/>
    <n v="2"/>
    <n v="154"/>
    <n v="12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16"/>
    <d v="2023-06-22T11:54:18"/>
    <n v="100"/>
    <m/>
    <m/>
    <m/>
    <m/>
    <m/>
    <m/>
    <m/>
    <n v="44"/>
    <m/>
    <n v="32"/>
    <n v="12"/>
    <n v="1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17"/>
    <d v="2023-06-22T11:54:18"/>
    <n v="158.4"/>
    <n v="13.6"/>
    <n v="40"/>
    <n v="10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2"/>
    <d v="2023-06-22T11:54:18"/>
    <n v="6"/>
    <m/>
    <m/>
    <m/>
    <n v="0"/>
    <n v="2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18"/>
    <d v="2023-06-22T11:54:18"/>
    <n v="6"/>
    <m/>
    <n v="0"/>
    <n v="0"/>
    <n v="0"/>
    <n v="2"/>
    <n v="4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19"/>
    <d v="2023-06-22T11:54:18"/>
    <n v="3"/>
    <m/>
    <m/>
    <m/>
    <m/>
    <m/>
    <m/>
    <m/>
    <m/>
    <n v="0"/>
    <n v="3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29"/>
    <d v="2023-06-22T11:54:18"/>
    <n v="12.4"/>
    <n v="0"/>
    <n v="4.4000000000000004"/>
    <n v="0"/>
    <n v="0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4"/>
    <d v="2023-06-22T11:54:18"/>
    <n v="3.6"/>
    <n v="0"/>
    <n v="0"/>
    <n v="0"/>
    <n v="3.6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5"/>
    <d v="2023-06-22T11:54:18"/>
    <n v="378"/>
    <n v="152"/>
    <n v="228"/>
    <n v="5"/>
    <n v="12"/>
    <n v="39"/>
    <n v="44"/>
    <n v="52"/>
    <n v="77"/>
    <n v="65"/>
    <n v="44"/>
    <m/>
    <n v="16"/>
    <n v="12"/>
    <n v="1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6"/>
    <d v="2023-06-22T11:54:18"/>
    <n v="4"/>
    <n v="2"/>
    <n v="2"/>
    <n v="0"/>
    <n v="0"/>
    <n v="0"/>
    <n v="0"/>
    <n v="1"/>
    <n v="2"/>
    <n v="0"/>
    <m/>
    <n v="0"/>
    <n v="1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8"/>
    <d v="2023-06-22T11:54:18"/>
    <n v="4"/>
    <n v="2"/>
    <n v="2"/>
    <n v="0"/>
    <n v="1"/>
    <n v="0"/>
    <n v="1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9"/>
    <d v="2023-06-22T11:54:18"/>
    <n v="412"/>
    <n v="4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10"/>
    <d v="2023-06-22T11:54:18"/>
    <n v="47"/>
    <n v="4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11"/>
    <d v="2023-06-22T11:54:18"/>
    <n v="412"/>
    <n v="192"/>
    <n v="2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40"/>
    <x v="0"/>
    <x v="12"/>
    <d v="2023-06-22T11:54:18"/>
    <n v="47"/>
    <n v="19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0"/>
    <x v="14"/>
    <d v="2023-06-22T11:54:34"/>
    <n v="73"/>
    <m/>
    <m/>
    <m/>
    <n v="34"/>
    <n v="38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0"/>
    <x v="15"/>
    <d v="2023-06-22T11:54:34"/>
    <n v="92"/>
    <m/>
    <m/>
    <m/>
    <m/>
    <m/>
    <n v="50"/>
    <n v="4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16"/>
    <d v="2023-06-22T11:54:34"/>
    <n v="24"/>
    <m/>
    <m/>
    <m/>
    <m/>
    <m/>
    <m/>
    <m/>
    <n v="9"/>
    <m/>
    <n v="10"/>
    <m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17"/>
    <d v="2023-06-22T11:54:34"/>
    <n v="28.8"/>
    <m/>
    <n v="5.6"/>
    <n v="2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2"/>
    <d v="2023-06-22T11:54:34"/>
    <n v="8"/>
    <m/>
    <m/>
    <m/>
    <m/>
    <n v="4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18"/>
    <d v="2023-06-22T11:54:34"/>
    <n v="8"/>
    <m/>
    <m/>
    <m/>
    <m/>
    <n v="4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28"/>
    <d v="2023-06-22T11:54:34"/>
    <n v="0.8"/>
    <m/>
    <m/>
    <n v="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29"/>
    <d v="2023-06-22T11:54:34"/>
    <n v="3.6"/>
    <m/>
    <n v="3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5"/>
    <d v="2023-06-22T11:54:34"/>
    <n v="112"/>
    <n v="52"/>
    <n v="60"/>
    <m/>
    <n v="2"/>
    <n v="8"/>
    <n v="17"/>
    <n v="19"/>
    <n v="25"/>
    <n v="21"/>
    <n v="10"/>
    <m/>
    <n v="5"/>
    <m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6"/>
    <d v="2023-06-22T11:54:34"/>
    <n v="5"/>
    <n v="3"/>
    <n v="2"/>
    <m/>
    <m/>
    <n v="1"/>
    <m/>
    <n v="2"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8"/>
    <d v="2023-06-22T11:54:34"/>
    <n v="1"/>
    <m/>
    <n v="1"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9"/>
    <d v="2023-06-22T11:54:34"/>
    <n v="130"/>
    <n v="13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10"/>
    <d v="2023-06-22T11:54:34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33"/>
    <d v="2023-06-22T11:54:3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11"/>
    <d v="2023-06-22T11:54:34"/>
    <n v="130"/>
    <n v="56"/>
    <n v="7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12"/>
    <d v="2023-06-22T11:54:34"/>
    <n v="7"/>
    <n v="2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0"/>
    <x v="11"/>
    <x v="34"/>
    <d v="2023-06-22T11:54:34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1"/>
    <x v="13"/>
    <d v="2023-06-22T11:54:50"/>
    <n v="29"/>
    <m/>
    <m/>
    <m/>
    <n v="13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1"/>
    <x v="14"/>
    <d v="2023-06-22T11:54:50"/>
    <n v="328"/>
    <m/>
    <m/>
    <m/>
    <n v="215"/>
    <n v="112"/>
    <m/>
    <m/>
    <m/>
    <m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15"/>
    <d v="2023-06-22T11:54:50"/>
    <n v="559"/>
    <m/>
    <m/>
    <m/>
    <m/>
    <n v="22"/>
    <n v="288"/>
    <n v="24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16"/>
    <d v="2023-06-22T11:54:50"/>
    <n v="216"/>
    <m/>
    <m/>
    <m/>
    <m/>
    <m/>
    <m/>
    <m/>
    <n v="121"/>
    <m/>
    <n v="76"/>
    <m/>
    <n v="1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17"/>
    <d v="2023-06-22T11:54:50"/>
    <n v="264"/>
    <n v="28.8"/>
    <n v="35.200000000000003"/>
    <n v="20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1"/>
    <d v="2023-06-22T11:54:50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2"/>
    <d v="2023-06-22T11:54:50"/>
    <n v="6"/>
    <m/>
    <m/>
    <m/>
    <m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3"/>
    <d v="2023-06-22T11:54:50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18"/>
    <d v="2023-06-22T11:54:50"/>
    <n v="20"/>
    <m/>
    <m/>
    <n v="4"/>
    <n v="2"/>
    <n v="6"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28"/>
    <d v="2023-06-22T11:54:50"/>
    <n v="9.6"/>
    <m/>
    <n v="4"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20"/>
    <d v="2023-06-22T11:54:50"/>
    <n v="9.1999999999999993"/>
    <m/>
    <n v="4"/>
    <n v="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29"/>
    <d v="2023-06-22T11:54:50"/>
    <n v="26.4"/>
    <n v="6.4"/>
    <m/>
    <n v="5.2"/>
    <n v="11.6"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4"/>
    <d v="2023-06-22T11:54:50"/>
    <n v="3.6"/>
    <m/>
    <m/>
    <m/>
    <m/>
    <m/>
    <n v="3.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5"/>
    <d v="2023-06-22T11:54:50"/>
    <n v="960"/>
    <n v="298"/>
    <n v="662"/>
    <n v="26"/>
    <n v="42"/>
    <n v="94"/>
    <n v="116"/>
    <n v="148"/>
    <n v="145"/>
    <n v="127"/>
    <n v="121"/>
    <m/>
    <n v="122"/>
    <m/>
    <n v="19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6"/>
    <d v="2023-06-22T11:54:50"/>
    <n v="11"/>
    <n v="8"/>
    <n v="3"/>
    <m/>
    <n v="1"/>
    <n v="2"/>
    <n v="1"/>
    <n v="3"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7"/>
    <d v="2023-06-22T11:54:50"/>
    <n v="3"/>
    <n v="1"/>
    <n v="2"/>
    <m/>
    <n v="1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8"/>
    <d v="2023-06-22T11:54:50"/>
    <n v="10"/>
    <n v="5"/>
    <n v="5"/>
    <n v="2"/>
    <m/>
    <n v="2"/>
    <n v="4"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22"/>
    <d v="2023-06-22T11:54:50"/>
    <n v="6"/>
    <m/>
    <m/>
    <n v="4"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23"/>
    <d v="2023-06-22T11:54:50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24"/>
    <d v="2023-06-22T11:54:50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30"/>
    <d v="2023-06-22T11:54:50"/>
    <n v="5"/>
    <n v="2"/>
    <n v="3"/>
    <m/>
    <m/>
    <n v="2"/>
    <n v="1"/>
    <m/>
    <m/>
    <n v="1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9"/>
    <d v="2023-06-22T11:54:50"/>
    <n v="282"/>
    <n v="28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10"/>
    <d v="2023-06-22T11:54:50"/>
    <n v="72"/>
    <n v="7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11"/>
    <d v="2023-06-22T11:54:50"/>
    <n v="282"/>
    <n v="116"/>
    <n v="16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12"/>
    <d v="2023-06-22T11:54:50"/>
    <n v="72"/>
    <n v="29"/>
    <n v="4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32"/>
    <d v="2023-06-22T11:54:50"/>
    <n v="14"/>
    <n v="8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2"/>
    <x v="1"/>
    <x v="43"/>
    <d v="2023-06-22T11:54:50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13"/>
    <d v="2023-06-22T11:57:25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14"/>
    <d v="2023-06-22T11:57:2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15"/>
    <d v="2023-06-22T11:57:25"/>
    <n v="20"/>
    <m/>
    <m/>
    <m/>
    <m/>
    <m/>
    <n v="6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16"/>
    <d v="2023-06-22T11:57:25"/>
    <n v="9"/>
    <m/>
    <m/>
    <m/>
    <m/>
    <m/>
    <m/>
    <m/>
    <n v="4"/>
    <m/>
    <n v="2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17"/>
    <d v="2023-06-22T11:57:25"/>
    <n v="7.2"/>
    <m/>
    <n v="4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18"/>
    <d v="2023-06-22T11:57:25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28"/>
    <d v="2023-06-22T11:57:25"/>
    <n v="3.3"/>
    <m/>
    <m/>
    <n v="3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5"/>
    <d v="2023-06-22T11:57:25"/>
    <n v="25"/>
    <n v="9"/>
    <n v="16"/>
    <m/>
    <n v="2"/>
    <n v="1"/>
    <n v="4"/>
    <m/>
    <n v="3"/>
    <n v="7"/>
    <n v="4"/>
    <m/>
    <n v="1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6"/>
    <d v="2023-06-22T11:57:25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9"/>
    <d v="2023-06-22T11:57:25"/>
    <n v="103"/>
    <n v="10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10"/>
    <d v="2023-06-22T11:57:25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11"/>
    <d v="2023-06-22T11:57:25"/>
    <n v="103"/>
    <n v="51"/>
    <n v="5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12"/>
    <d v="2023-06-22T11:57:25"/>
    <n v="8"/>
    <n v="2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15"/>
    <x v="1"/>
    <x v="32"/>
    <d v="2023-06-22T11:57:2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14"/>
    <d v="2023-06-22T12:07:03"/>
    <n v="398"/>
    <m/>
    <m/>
    <m/>
    <n v="194"/>
    <n v="2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15"/>
    <d v="2023-06-22T12:07:03"/>
    <n v="594"/>
    <m/>
    <m/>
    <m/>
    <m/>
    <n v="2"/>
    <n v="274"/>
    <n v="3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16"/>
    <d v="2023-06-22T12:07:03"/>
    <n v="155"/>
    <m/>
    <m/>
    <m/>
    <m/>
    <m/>
    <m/>
    <m/>
    <n v="113"/>
    <m/>
    <n v="22"/>
    <m/>
    <n v="2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17"/>
    <d v="2023-06-22T12:07:03"/>
    <n v="274.39999999999998"/>
    <n v="23.2"/>
    <n v="85.6"/>
    <n v="16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29"/>
    <d v="2023-06-22T12:07:03"/>
    <n v="28.4"/>
    <m/>
    <n v="2.4"/>
    <n v="2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5"/>
    <d v="2023-06-22T12:07:03"/>
    <n v="756"/>
    <n v="370"/>
    <n v="386"/>
    <n v="11"/>
    <n v="34"/>
    <n v="72"/>
    <n v="97"/>
    <n v="103"/>
    <n v="137"/>
    <n v="158"/>
    <n v="113"/>
    <m/>
    <n v="11"/>
    <m/>
    <n v="2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9"/>
    <d v="2023-06-22T12:07:03"/>
    <n v="703"/>
    <n v="70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10"/>
    <d v="2023-06-22T12:07:03"/>
    <n v="50"/>
    <n v="5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36"/>
    <d v="2023-06-22T12:07:03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11"/>
    <d v="2023-06-22T12:07:03"/>
    <n v="703"/>
    <n v="363"/>
    <n v="34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12"/>
    <d v="2023-06-22T12:07:03"/>
    <n v="50"/>
    <n v="20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7"/>
    <x v="1"/>
    <x v="37"/>
    <d v="2023-06-22T12:07:03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4"/>
    <x v="1"/>
    <x v="5"/>
    <d v="2023-04-19T08:23:57"/>
    <n v="32"/>
    <n v="16"/>
    <n v="16"/>
    <m/>
    <m/>
    <m/>
    <n v="2"/>
    <n v="2"/>
    <n v="13"/>
    <n v="11"/>
    <n v="3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4"/>
    <x v="1"/>
    <x v="6"/>
    <d v="2023-04-19T08:23:57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4"/>
    <x v="1"/>
    <x v="9"/>
    <d v="2023-04-19T08:23:57"/>
    <n v="93"/>
    <n v="9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4"/>
    <x v="1"/>
    <x v="11"/>
    <d v="2023-04-19T08:23:57"/>
    <n v="93"/>
    <n v="48"/>
    <n v="4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5"/>
    <x v="1"/>
    <x v="13"/>
    <d v="2023-04-19T08:25:1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1"/>
    <x v="30"/>
    <d v="2023-04-19T07:58:38"/>
    <n v="23"/>
    <n v="10"/>
    <n v="13"/>
    <m/>
    <m/>
    <n v="3"/>
    <n v="9"/>
    <n v="4"/>
    <n v="6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1"/>
    <x v="31"/>
    <d v="2023-04-19T07:58:38"/>
    <n v="27"/>
    <n v="20"/>
    <n v="7"/>
    <m/>
    <n v="7"/>
    <n v="10"/>
    <n v="5"/>
    <n v="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1"/>
    <x v="9"/>
    <d v="2023-04-19T07:58:38"/>
    <n v="1061"/>
    <n v="106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1"/>
    <x v="10"/>
    <d v="2023-04-19T07:58:38"/>
    <n v="25"/>
    <n v="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1"/>
    <x v="36"/>
    <d v="2023-04-19T07:58:38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1"/>
    <x v="11"/>
    <d v="2023-04-19T07:58:38"/>
    <n v="1061"/>
    <n v="435"/>
    <n v="6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1"/>
    <x v="12"/>
    <d v="2023-04-19T07:58:38"/>
    <n v="25"/>
    <n v="8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1"/>
    <x v="37"/>
    <d v="2023-04-19T07:58:38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"/>
    <x v="13"/>
    <d v="2023-04-19T08:04:05"/>
    <n v="140"/>
    <m/>
    <m/>
    <m/>
    <n v="116"/>
    <n v="2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"/>
    <x v="15"/>
    <d v="2023-04-19T08:04:05"/>
    <n v="416"/>
    <m/>
    <m/>
    <m/>
    <m/>
    <n v="64"/>
    <n v="202"/>
    <n v="15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"/>
    <x v="16"/>
    <d v="2023-04-19T08:04:05"/>
    <n v="120"/>
    <m/>
    <m/>
    <m/>
    <m/>
    <m/>
    <m/>
    <m/>
    <n v="49"/>
    <m/>
    <n v="38"/>
    <n v="9"/>
    <n v="2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"/>
    <x v="17"/>
    <d v="2023-04-19T08:04:05"/>
    <n v="154.69999999999999"/>
    <n v="9.6"/>
    <n v="38.4"/>
    <n v="106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"/>
    <x v="1"/>
    <d v="2023-04-19T08:04:0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"/>
    <x v="3"/>
    <d v="2023-04-19T08:04:05"/>
    <n v="4"/>
    <m/>
    <m/>
    <m/>
    <m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"/>
    <x v="18"/>
    <d v="2023-04-19T08:04:05"/>
    <n v="8"/>
    <m/>
    <m/>
    <n v="2"/>
    <n v="2"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15"/>
    <d v="2023-04-19T08:04:40"/>
    <n v="240"/>
    <m/>
    <m/>
    <m/>
    <m/>
    <n v="26"/>
    <n v="122"/>
    <n v="9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16"/>
    <d v="2023-04-19T08:04:40"/>
    <n v="110"/>
    <m/>
    <m/>
    <m/>
    <m/>
    <m/>
    <m/>
    <m/>
    <n v="35"/>
    <m/>
    <n v="54"/>
    <n v="8"/>
    <n v="1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17"/>
    <d v="2023-04-19T08:04:40"/>
    <n v="82.4"/>
    <n v="14.8"/>
    <n v="29.2"/>
    <n v="38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1"/>
    <d v="2023-04-19T08:04:40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3"/>
    <d v="2023-04-19T08:04:40"/>
    <n v="6"/>
    <m/>
    <m/>
    <m/>
    <m/>
    <m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18"/>
    <d v="2023-04-19T08:04:40"/>
    <n v="12"/>
    <m/>
    <m/>
    <n v="2"/>
    <n v="4"/>
    <m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19"/>
    <d v="2023-04-19T08:04:40"/>
    <n v="6"/>
    <m/>
    <m/>
    <m/>
    <m/>
    <m/>
    <m/>
    <m/>
    <m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5"/>
    <d v="2023-04-19T08:04:40"/>
    <n v="388"/>
    <n v="188"/>
    <n v="200"/>
    <n v="5"/>
    <n v="8"/>
    <n v="14"/>
    <n v="43"/>
    <n v="21"/>
    <n v="122"/>
    <n v="92"/>
    <n v="35"/>
    <m/>
    <n v="27"/>
    <n v="8"/>
    <n v="1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6"/>
    <d v="2023-04-19T08:04:40"/>
    <n v="9"/>
    <n v="5"/>
    <n v="4"/>
    <m/>
    <m/>
    <n v="1"/>
    <n v="2"/>
    <m/>
    <n v="3"/>
    <m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9"/>
    <d v="2023-04-19T08:04:40"/>
    <n v="259"/>
    <n v="25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10"/>
    <d v="2023-04-19T08:04:40"/>
    <n v="28"/>
    <n v="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11"/>
    <d v="2023-04-19T08:04:40"/>
    <n v="259"/>
    <n v="117"/>
    <n v="1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12"/>
    <d v="2023-04-19T08:04:40"/>
    <n v="28"/>
    <n v="10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"/>
    <x v="32"/>
    <d v="2023-04-19T08:04:40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"/>
    <x v="13"/>
    <d v="2023-04-19T08:05:38"/>
    <n v="57"/>
    <m/>
    <m/>
    <m/>
    <n v="34"/>
    <n v="22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"/>
    <x v="15"/>
    <d v="2023-04-19T08:05:38"/>
    <n v="200"/>
    <m/>
    <m/>
    <m/>
    <m/>
    <n v="18"/>
    <n v="102"/>
    <n v="8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"/>
    <x v="28"/>
    <d v="2023-04-19T08:04:05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"/>
    <x v="20"/>
    <d v="2023-04-19T08:04:05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"/>
    <x v="29"/>
    <d v="2023-04-19T08:04:05"/>
    <n v="26.4"/>
    <n v="4.4000000000000004"/>
    <n v="6.8"/>
    <n v="1.2"/>
    <n v="7.2"/>
    <n v="6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5"/>
    <x v="1"/>
    <x v="15"/>
    <d v="2023-04-19T08:25:14"/>
    <n v="10"/>
    <m/>
    <m/>
    <m/>
    <m/>
    <n v="4"/>
    <m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5"/>
    <x v="1"/>
    <x v="16"/>
    <d v="2023-04-19T08:25:14"/>
    <n v="2"/>
    <m/>
    <m/>
    <m/>
    <m/>
    <m/>
    <m/>
    <m/>
    <n v="1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5"/>
    <x v="1"/>
    <x v="5"/>
    <d v="2023-04-19T08:25:14"/>
    <n v="8"/>
    <n v="4"/>
    <n v="4"/>
    <m/>
    <m/>
    <m/>
    <n v="1"/>
    <n v="2"/>
    <m/>
    <n v="3"/>
    <n v="1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5"/>
    <x v="1"/>
    <x v="9"/>
    <d v="2023-04-19T08:25:14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5"/>
    <x v="1"/>
    <x v="10"/>
    <d v="2023-04-19T08:25:14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5"/>
    <x v="1"/>
    <x v="11"/>
    <d v="2023-04-19T08:25:14"/>
    <n v="38"/>
    <n v="21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5"/>
    <x v="1"/>
    <x v="12"/>
    <d v="2023-04-19T08:25:14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1"/>
    <x v="1"/>
    <x v="15"/>
    <d v="2023-04-19T08:25:49"/>
    <n v="16"/>
    <m/>
    <m/>
    <m/>
    <m/>
    <m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1"/>
    <x v="1"/>
    <x v="16"/>
    <d v="2023-04-19T08:25:49"/>
    <n v="3"/>
    <m/>
    <m/>
    <m/>
    <m/>
    <m/>
    <m/>
    <m/>
    <m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1"/>
    <x v="1"/>
    <x v="17"/>
    <d v="2023-04-19T08:25:49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1"/>
    <x v="1"/>
    <x v="5"/>
    <d v="2023-04-19T08:25:49"/>
    <n v="11"/>
    <n v="7"/>
    <n v="4"/>
    <m/>
    <m/>
    <n v="1"/>
    <m/>
    <m/>
    <n v="4"/>
    <n v="4"/>
    <m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1"/>
    <x v="1"/>
    <x v="9"/>
    <d v="2023-04-19T08:25:49"/>
    <n v="92"/>
    <n v="9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1"/>
    <x v="1"/>
    <x v="10"/>
    <d v="2023-04-19T08:25:49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1"/>
    <x v="1"/>
    <x v="11"/>
    <d v="2023-04-19T08:25:49"/>
    <n v="92"/>
    <n v="42"/>
    <n v="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1"/>
    <x v="1"/>
    <x v="12"/>
    <d v="2023-04-19T08:25:49"/>
    <n v="16"/>
    <n v="6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1"/>
    <x v="1"/>
    <x v="32"/>
    <d v="2023-04-19T08:25:49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0"/>
    <x v="1"/>
    <x v="13"/>
    <d v="2023-04-19T08:32:0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0"/>
    <x v="1"/>
    <x v="15"/>
    <d v="2023-04-19T08:32:05"/>
    <n v="24"/>
    <m/>
    <m/>
    <m/>
    <m/>
    <m/>
    <n v="12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0"/>
    <x v="1"/>
    <x v="5"/>
    <d v="2023-04-19T08:32:05"/>
    <n v="13"/>
    <n v="6"/>
    <n v="7"/>
    <m/>
    <m/>
    <m/>
    <n v="1"/>
    <m/>
    <n v="6"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0"/>
    <x v="1"/>
    <x v="9"/>
    <d v="2023-04-19T08:32:05"/>
    <n v="225"/>
    <n v="2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0"/>
    <x v="1"/>
    <x v="10"/>
    <d v="2023-04-19T08:32:05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0"/>
    <x v="1"/>
    <x v="11"/>
    <d v="2023-04-19T08:32:05"/>
    <n v="225"/>
    <n v="107"/>
    <n v="1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0"/>
    <x v="1"/>
    <x v="12"/>
    <d v="2023-04-19T08:32:05"/>
    <n v="16"/>
    <n v="7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4"/>
    <x v="1"/>
    <x v="13"/>
    <d v="2023-04-19T08:32:2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4"/>
    <x v="1"/>
    <x v="15"/>
    <d v="2023-04-19T08:32:2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4"/>
    <x v="1"/>
    <x v="5"/>
    <d v="2023-04-19T08:32:23"/>
    <n v="2"/>
    <n v="1"/>
    <n v="1"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4"/>
    <x v="1"/>
    <x v="9"/>
    <d v="2023-04-19T08:32:23"/>
    <n v="83"/>
    <n v="8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4"/>
    <x v="1"/>
    <x v="10"/>
    <d v="2023-04-19T08:32:23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4"/>
    <x v="1"/>
    <x v="11"/>
    <d v="2023-04-19T08:32:23"/>
    <n v="83"/>
    <n v="44"/>
    <n v="3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4"/>
    <x v="1"/>
    <x v="12"/>
    <d v="2023-04-19T08:32:23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13"/>
    <d v="2023-04-19T08:32:39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15"/>
    <d v="2023-04-19T08:32:39"/>
    <n v="26"/>
    <m/>
    <m/>
    <m/>
    <m/>
    <m/>
    <n v="10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16"/>
    <d v="2023-04-19T08:32:39"/>
    <n v="2"/>
    <m/>
    <m/>
    <m/>
    <m/>
    <m/>
    <m/>
    <m/>
    <n v="1"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17"/>
    <d v="2023-04-19T08:32:39"/>
    <n v="7.2"/>
    <m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1"/>
    <x v="11"/>
    <d v="2023-04-19T08:20:53"/>
    <n v="38"/>
    <n v="20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1"/>
    <x v="12"/>
    <d v="2023-04-19T08:20:53"/>
    <n v="15"/>
    <n v="7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1"/>
    <x v="32"/>
    <d v="2023-04-19T08:20:53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8"/>
    <x v="1"/>
    <x v="15"/>
    <d v="2023-04-19T08:22:37"/>
    <n v="16"/>
    <m/>
    <m/>
    <m/>
    <m/>
    <n v="2"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8"/>
    <x v="1"/>
    <x v="16"/>
    <d v="2023-04-19T08:22:37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8"/>
    <x v="1"/>
    <x v="5"/>
    <d v="2023-04-19T08:22:37"/>
    <n v="9"/>
    <n v="4"/>
    <n v="5"/>
    <m/>
    <m/>
    <m/>
    <m/>
    <n v="1"/>
    <n v="2"/>
    <n v="5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8"/>
    <x v="1"/>
    <x v="9"/>
    <d v="2023-04-19T08:22:37"/>
    <n v="54"/>
    <n v="5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8"/>
    <x v="1"/>
    <x v="11"/>
    <d v="2023-04-19T08:22:37"/>
    <n v="54"/>
    <n v="24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1"/>
    <x v="13"/>
    <d v="2023-04-19T08:22:55"/>
    <n v="6"/>
    <m/>
    <m/>
    <m/>
    <m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1"/>
    <x v="15"/>
    <d v="2023-04-19T08:22:55"/>
    <n v="12"/>
    <m/>
    <m/>
    <m/>
    <m/>
    <n v="2"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1"/>
    <x v="16"/>
    <d v="2023-04-19T08:22:55"/>
    <n v="5"/>
    <m/>
    <m/>
    <m/>
    <m/>
    <m/>
    <m/>
    <m/>
    <n v="1"/>
    <m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1"/>
    <x v="17"/>
    <d v="2023-04-19T08:22:55"/>
    <n v="6.3"/>
    <m/>
    <m/>
    <n v="6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1"/>
    <x v="18"/>
    <d v="2023-04-19T08:22:55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1"/>
    <x v="5"/>
    <d v="2023-04-19T08:22:55"/>
    <n v="16"/>
    <n v="6"/>
    <n v="10"/>
    <m/>
    <n v="1"/>
    <n v="2"/>
    <m/>
    <n v="4"/>
    <n v="3"/>
    <n v="2"/>
    <n v="1"/>
    <m/>
    <n v="1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1"/>
    <x v="6"/>
    <d v="2023-04-19T08:22:55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1"/>
    <x v="9"/>
    <d v="2023-04-19T08:22:55"/>
    <n v="107"/>
    <n v="10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3"/>
    <x v="1"/>
    <x v="10"/>
    <d v="2023-04-19T08:22:55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3"/>
    <d v="2023-04-19T08:32:3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18"/>
    <d v="2023-04-19T08:32:3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5"/>
    <d v="2023-04-19T08:32:39"/>
    <n v="20"/>
    <n v="8"/>
    <n v="12"/>
    <m/>
    <m/>
    <n v="2"/>
    <n v="3"/>
    <m/>
    <n v="5"/>
    <n v="8"/>
    <n v="1"/>
    <m/>
    <m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6"/>
    <d v="2023-04-19T08:32:39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9"/>
    <d v="2023-04-19T08:32:39"/>
    <n v="34"/>
    <n v="3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10"/>
    <d v="2023-04-19T08:32:39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11"/>
    <d v="2023-04-19T08:32:39"/>
    <n v="34"/>
    <n v="19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5"/>
    <x v="1"/>
    <x v="12"/>
    <d v="2023-04-19T08:32:39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13"/>
    <d v="2023-04-19T08:32:57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15"/>
    <d v="2023-04-19T08:32:57"/>
    <n v="61"/>
    <m/>
    <m/>
    <m/>
    <m/>
    <n v="6"/>
    <n v="36"/>
    <n v="1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16"/>
    <d v="2023-04-19T08:32:57"/>
    <n v="5"/>
    <m/>
    <m/>
    <m/>
    <m/>
    <m/>
    <m/>
    <m/>
    <n v="3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3"/>
    <d v="2023-04-19T08:32:5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18"/>
    <d v="2023-04-19T08:32:57"/>
    <n v="4"/>
    <m/>
    <m/>
    <n v="2"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28"/>
    <d v="2023-04-19T08:32:57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5"/>
    <d v="2023-04-19T08:32:57"/>
    <n v="36"/>
    <n v="16"/>
    <n v="20"/>
    <m/>
    <m/>
    <m/>
    <m/>
    <n v="3"/>
    <n v="18"/>
    <n v="10"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6"/>
    <d v="2023-04-19T08:32:57"/>
    <n v="2"/>
    <n v="2"/>
    <m/>
    <m/>
    <m/>
    <n v="1"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9"/>
    <d v="2023-04-19T08:32:57"/>
    <n v="78"/>
    <n v="7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10"/>
    <d v="2023-04-19T08:32:57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11"/>
    <d v="2023-04-19T08:32:57"/>
    <n v="78"/>
    <n v="41"/>
    <n v="3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6"/>
    <x v="1"/>
    <x v="12"/>
    <d v="2023-04-19T08:32:57"/>
    <n v="6"/>
    <n v="4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7"/>
    <x v="1"/>
    <x v="15"/>
    <d v="2023-04-19T08:33:1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7"/>
    <x v="1"/>
    <x v="5"/>
    <d v="2023-04-19T08:33:11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7"/>
    <x v="1"/>
    <x v="9"/>
    <d v="2023-04-19T08:33:11"/>
    <n v="47"/>
    <n v="4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7"/>
    <x v="1"/>
    <x v="10"/>
    <d v="2023-04-19T08:33:1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7"/>
    <x v="1"/>
    <x v="11"/>
    <d v="2023-04-19T08:33:11"/>
    <n v="47"/>
    <n v="24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7"/>
    <x v="1"/>
    <x v="12"/>
    <d v="2023-04-19T08:33:11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"/>
    <x v="13"/>
    <d v="2023-04-19T08:33:43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"/>
    <x v="15"/>
    <d v="2023-04-19T08:33:43"/>
    <n v="24"/>
    <m/>
    <m/>
    <m/>
    <m/>
    <n v="2"/>
    <n v="6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4"/>
    <x v="16"/>
    <d v="2023-04-19T08:33:43"/>
    <n v="4"/>
    <m/>
    <m/>
    <m/>
    <m/>
    <m/>
    <m/>
    <m/>
    <m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4"/>
    <x v="17"/>
    <d v="2023-04-19T08:33:43"/>
    <n v="7.9"/>
    <m/>
    <n v="4.3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4"/>
    <x v="3"/>
    <d v="2023-04-19T08:33:4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4"/>
    <x v="18"/>
    <d v="2023-04-19T08:33:4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4"/>
    <x v="5"/>
    <d v="2023-04-19T08:33:43"/>
    <n v="18"/>
    <n v="7"/>
    <n v="11"/>
    <m/>
    <n v="1"/>
    <n v="1"/>
    <n v="2"/>
    <n v="1"/>
    <n v="3"/>
    <n v="8"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4"/>
    <x v="6"/>
    <d v="2023-04-19T08:33:43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14"/>
    <x v="16"/>
    <d v="2023-04-19T08:56:55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14"/>
    <x v="17"/>
    <d v="2023-04-19T08:56:55"/>
    <n v="5.6"/>
    <m/>
    <m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14"/>
    <x v="3"/>
    <d v="2023-04-19T08:56:5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14"/>
    <x v="18"/>
    <d v="2023-04-19T08:56:55"/>
    <n v="4"/>
    <m/>
    <m/>
    <n v="2"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14"/>
    <x v="28"/>
    <d v="2023-04-19T08:56:55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14"/>
    <x v="5"/>
    <d v="2023-04-19T08:56:55"/>
    <n v="19"/>
    <n v="11"/>
    <n v="8"/>
    <m/>
    <m/>
    <n v="3"/>
    <n v="5"/>
    <n v="1"/>
    <n v="7"/>
    <n v="2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14"/>
    <x v="6"/>
    <d v="2023-04-19T08:56:55"/>
    <n v="1"/>
    <n v="1"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14"/>
    <x v="9"/>
    <d v="2023-04-19T08:56:55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14"/>
    <x v="10"/>
    <d v="2023-04-19T08:56:55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14"/>
    <x v="11"/>
    <d v="2023-04-19T08:56:55"/>
    <n v="16"/>
    <n v="7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9"/>
    <x v="14"/>
    <x v="12"/>
    <d v="2023-04-19T08:56:55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1"/>
    <x v="14"/>
    <x v="15"/>
    <d v="2023-04-19T09:00:47"/>
    <n v="12"/>
    <m/>
    <m/>
    <m/>
    <m/>
    <m/>
    <n v="1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1"/>
    <x v="14"/>
    <x v="16"/>
    <d v="2023-04-19T09:00:47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1"/>
    <x v="14"/>
    <x v="5"/>
    <d v="2023-04-19T09:00:47"/>
    <n v="7"/>
    <n v="3"/>
    <n v="4"/>
    <m/>
    <m/>
    <m/>
    <m/>
    <m/>
    <n v="6"/>
    <m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1"/>
    <x v="14"/>
    <x v="9"/>
    <d v="2023-04-19T09:00:47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1"/>
    <x v="14"/>
    <x v="11"/>
    <d v="2023-04-19T09:00:47"/>
    <n v="21"/>
    <n v="10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14"/>
    <x v="13"/>
    <d v="2023-04-19T09:01:28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0"/>
    <x v="14"/>
    <x v="11"/>
    <d v="2023-04-19T08:18:28"/>
    <n v="14"/>
    <n v="4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0"/>
    <x v="14"/>
    <x v="12"/>
    <d v="2023-04-19T08:18:2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0"/>
    <x v="14"/>
    <x v="15"/>
    <d v="2023-04-19T08:18:44"/>
    <n v="10"/>
    <m/>
    <m/>
    <m/>
    <m/>
    <m/>
    <m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0"/>
    <x v="14"/>
    <x v="16"/>
    <d v="2023-04-19T08:18:44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0"/>
    <x v="14"/>
    <x v="5"/>
    <d v="2023-04-19T08:18:44"/>
    <n v="7"/>
    <n v="3"/>
    <n v="4"/>
    <m/>
    <m/>
    <m/>
    <m/>
    <m/>
    <m/>
    <n v="5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0"/>
    <x v="14"/>
    <x v="9"/>
    <d v="2023-04-19T08:18:44"/>
    <n v="81"/>
    <n v="8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0"/>
    <x v="14"/>
    <x v="10"/>
    <d v="2023-04-19T08:18:44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0"/>
    <x v="14"/>
    <x v="11"/>
    <d v="2023-04-19T08:18:44"/>
    <n v="81"/>
    <n v="30"/>
    <n v="5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0"/>
    <x v="14"/>
    <x v="12"/>
    <d v="2023-04-19T08:18:44"/>
    <n v="6"/>
    <m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0"/>
    <x v="14"/>
    <x v="32"/>
    <d v="2023-04-19T08:18:44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1"/>
    <x v="14"/>
    <x v="15"/>
    <d v="2023-04-19T08:18:57"/>
    <n v="28"/>
    <m/>
    <m/>
    <m/>
    <m/>
    <n v="4"/>
    <n v="10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1"/>
    <x v="5"/>
    <x v="16"/>
    <d v="2023-04-19T08:18:57"/>
    <n v="4"/>
    <m/>
    <m/>
    <m/>
    <m/>
    <m/>
    <m/>
    <m/>
    <n v="2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1"/>
    <x v="5"/>
    <x v="5"/>
    <d v="2023-04-19T08:18:57"/>
    <n v="17"/>
    <n v="6"/>
    <n v="11"/>
    <m/>
    <m/>
    <m/>
    <m/>
    <n v="2"/>
    <n v="5"/>
    <n v="7"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1"/>
    <x v="5"/>
    <x v="9"/>
    <d v="2023-04-19T08:18:57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1"/>
    <x v="5"/>
    <x v="10"/>
    <d v="2023-04-19T08:18:5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1"/>
    <x v="5"/>
    <x v="11"/>
    <d v="2023-04-19T08:18:57"/>
    <n v="31"/>
    <n v="13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1"/>
    <x v="6"/>
    <x v="12"/>
    <d v="2023-04-19T08:18:5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13"/>
    <d v="2023-04-19T07:58:38"/>
    <n v="160"/>
    <m/>
    <m/>
    <m/>
    <n v="148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15"/>
    <d v="2023-04-19T07:58:38"/>
    <n v="376"/>
    <m/>
    <m/>
    <m/>
    <m/>
    <n v="42"/>
    <n v="200"/>
    <n v="13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16"/>
    <d v="2023-04-19T07:58:38"/>
    <n v="211"/>
    <m/>
    <m/>
    <m/>
    <m/>
    <m/>
    <m/>
    <m/>
    <n v="87"/>
    <m/>
    <n v="84"/>
    <n v="11"/>
    <n v="2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17"/>
    <d v="2023-04-19T07:58:38"/>
    <n v="225.7"/>
    <n v="9"/>
    <n v="51.3"/>
    <n v="165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1"/>
    <d v="2023-04-19T07:58:3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18"/>
    <d v="2023-04-19T07:58:38"/>
    <n v="4"/>
    <m/>
    <m/>
    <n v="2"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20"/>
    <d v="2023-04-19T07:58:38"/>
    <n v="19.2"/>
    <n v="15.2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29"/>
    <d v="2023-04-19T07:58:38"/>
    <n v="5.2"/>
    <n v="3.2"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4"/>
    <d v="2023-04-19T07:58:38"/>
    <n v="8"/>
    <m/>
    <n v="3.6"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5"/>
    <d v="2023-04-19T07:58:38"/>
    <n v="509"/>
    <n v="195"/>
    <n v="314"/>
    <n v="3"/>
    <n v="16"/>
    <n v="53"/>
    <n v="74"/>
    <n v="27"/>
    <n v="100"/>
    <n v="67"/>
    <n v="87"/>
    <m/>
    <n v="42"/>
    <n v="11"/>
    <n v="29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6"/>
    <d v="2023-04-19T07:58:38"/>
    <n v="2"/>
    <n v="2"/>
    <m/>
    <m/>
    <m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7"/>
    <d v="2023-04-19T07:58:38"/>
    <n v="5"/>
    <n v="3"/>
    <n v="2"/>
    <n v="4"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8"/>
    <d v="2023-04-19T07:58:38"/>
    <n v="3"/>
    <n v="1"/>
    <n v="3"/>
    <n v="1"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21"/>
    <d v="2023-04-19T07:58:38"/>
    <n v="24"/>
    <m/>
    <m/>
    <n v="6"/>
    <n v="1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23"/>
    <d v="2023-04-19T07:58:38"/>
    <n v="22"/>
    <m/>
    <m/>
    <m/>
    <m/>
    <n v="8"/>
    <n v="1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26"/>
    <d v="2023-04-19T07:58:38"/>
    <n v="61.6"/>
    <m/>
    <n v="15.2"/>
    <n v="17.600000000000001"/>
    <n v="10.8"/>
    <n v="1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"/>
    <x v="6"/>
    <x v="27"/>
    <d v="2023-04-19T07:58:38"/>
    <n v="29.6"/>
    <m/>
    <n v="10.4"/>
    <n v="12.8"/>
    <n v="6.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6"/>
    <x v="11"/>
    <d v="2023-04-19T09:13:37"/>
    <n v="921"/>
    <n v="347"/>
    <n v="57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6"/>
    <x v="12"/>
    <d v="2023-04-19T09:13:37"/>
    <n v="72"/>
    <n v="30"/>
    <n v="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6"/>
    <x v="6"/>
    <x v="37"/>
    <d v="2023-04-19T09:13:37"/>
    <n v="32"/>
    <n v="11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13"/>
    <d v="2023-04-19T09:14:46"/>
    <n v="16"/>
    <m/>
    <m/>
    <m/>
    <n v="10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15"/>
    <d v="2023-04-19T09:14:46"/>
    <n v="30"/>
    <m/>
    <m/>
    <m/>
    <m/>
    <m/>
    <n v="14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16"/>
    <d v="2023-04-19T09:14:46"/>
    <n v="10"/>
    <m/>
    <m/>
    <m/>
    <m/>
    <m/>
    <m/>
    <m/>
    <n v="8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17"/>
    <d v="2023-04-19T09:14:46"/>
    <n v="31.6"/>
    <n v="2.4"/>
    <n v="7.2"/>
    <n v="2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18"/>
    <d v="2023-04-19T09:14:46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28"/>
    <d v="2023-04-19T09:14:46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5"/>
    <d v="2023-04-19T09:14:46"/>
    <n v="42"/>
    <n v="15"/>
    <n v="27"/>
    <n v="1"/>
    <n v="2"/>
    <n v="7"/>
    <n v="5"/>
    <n v="3"/>
    <n v="7"/>
    <n v="8"/>
    <n v="8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6"/>
    <d v="2023-04-19T09:14:46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9"/>
    <d v="2023-04-19T09:14:46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10"/>
    <d v="2023-04-19T09:14:46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11"/>
    <d v="2023-04-19T09:14:46"/>
    <n v="40"/>
    <n v="21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5"/>
    <x v="6"/>
    <x v="12"/>
    <d v="2023-04-19T09:14:46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6"/>
    <x v="13"/>
    <d v="2023-04-19T09:15:05"/>
    <n v="92"/>
    <m/>
    <m/>
    <m/>
    <n v="62"/>
    <n v="3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6"/>
    <x v="15"/>
    <d v="2023-04-19T09:15:05"/>
    <n v="271"/>
    <m/>
    <m/>
    <m/>
    <m/>
    <n v="28"/>
    <n v="136"/>
    <n v="10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4"/>
    <x v="6"/>
    <x v="16"/>
    <d v="2023-04-19T08:37:35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4"/>
    <x v="6"/>
    <x v="17"/>
    <d v="2023-04-19T08:37:35"/>
    <n v="2.4"/>
    <m/>
    <n v="2.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4"/>
    <x v="6"/>
    <x v="5"/>
    <d v="2023-04-19T08:37:35"/>
    <n v="12"/>
    <n v="7"/>
    <n v="5"/>
    <m/>
    <n v="1"/>
    <m/>
    <n v="1"/>
    <m/>
    <n v="5"/>
    <n v="3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4"/>
    <x v="6"/>
    <x v="9"/>
    <d v="2023-04-19T08:37:35"/>
    <n v="107"/>
    <n v="10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4"/>
    <x v="6"/>
    <x v="10"/>
    <d v="2023-04-19T08:37:35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4"/>
    <x v="6"/>
    <x v="11"/>
    <d v="2023-04-19T08:37:35"/>
    <n v="107"/>
    <n v="46"/>
    <n v="6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4"/>
    <x v="6"/>
    <x v="12"/>
    <d v="2023-04-19T08:37:35"/>
    <n v="9"/>
    <n v="4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4"/>
    <x v="6"/>
    <x v="13"/>
    <d v="2023-04-19T08:37:53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4"/>
    <x v="6"/>
    <x v="15"/>
    <d v="2023-04-19T08:37:53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4"/>
    <x v="6"/>
    <x v="16"/>
    <d v="2023-04-19T08:37:53"/>
    <n v="4"/>
    <m/>
    <m/>
    <m/>
    <m/>
    <m/>
    <m/>
    <m/>
    <n v="3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4"/>
    <x v="6"/>
    <x v="5"/>
    <d v="2023-04-19T08:37:53"/>
    <n v="11"/>
    <n v="5"/>
    <n v="6"/>
    <m/>
    <m/>
    <m/>
    <n v="2"/>
    <n v="1"/>
    <n v="3"/>
    <n v="1"/>
    <n v="3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4"/>
    <x v="6"/>
    <x v="9"/>
    <d v="2023-04-19T08:37:53"/>
    <n v="77"/>
    <n v="7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4"/>
    <x v="11"/>
    <x v="10"/>
    <d v="2023-04-19T08:37:53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4"/>
    <x v="11"/>
    <x v="33"/>
    <d v="2023-04-19T08:37:5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4"/>
    <x v="11"/>
    <x v="11"/>
    <d v="2023-04-19T08:37:53"/>
    <n v="77"/>
    <n v="35"/>
    <n v="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4"/>
    <x v="11"/>
    <x v="12"/>
    <d v="2023-04-19T08:37:53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4"/>
    <x v="11"/>
    <x v="34"/>
    <d v="2023-04-19T08:37:53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1"/>
    <x v="9"/>
    <d v="2023-04-19T08:12:12"/>
    <n v="592"/>
    <n v="59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1"/>
    <x v="10"/>
    <d v="2023-04-19T08:12:12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1"/>
    <x v="36"/>
    <d v="2023-04-19T08:12:12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1"/>
    <x v="11"/>
    <d v="2023-04-19T08:12:12"/>
    <n v="592"/>
    <n v="280"/>
    <n v="3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1"/>
    <x v="12"/>
    <d v="2023-04-19T08:12:12"/>
    <n v="31"/>
    <n v="11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"/>
    <x v="11"/>
    <x v="37"/>
    <d v="2023-04-19T08:12:12"/>
    <n v="9"/>
    <n v="5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1"/>
    <x v="13"/>
    <d v="2023-04-19T08:13:29"/>
    <n v="200"/>
    <m/>
    <m/>
    <m/>
    <n v="166"/>
    <n v="3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1"/>
    <x v="15"/>
    <d v="2023-04-19T08:13:29"/>
    <n v="458"/>
    <m/>
    <m/>
    <m/>
    <m/>
    <n v="50"/>
    <n v="228"/>
    <n v="18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16"/>
    <d v="2023-04-19T08:13:29"/>
    <n v="166"/>
    <m/>
    <m/>
    <m/>
    <m/>
    <m/>
    <m/>
    <m/>
    <n v="89"/>
    <m/>
    <n v="50"/>
    <n v="9"/>
    <n v="1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17"/>
    <d v="2023-04-19T08:13:29"/>
    <n v="225"/>
    <n v="6.3"/>
    <n v="82.8"/>
    <n v="135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1"/>
    <d v="2023-04-19T08:13:29"/>
    <n v="6"/>
    <m/>
    <m/>
    <m/>
    <n v="6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3"/>
    <d v="2023-04-19T08:13:29"/>
    <n v="20"/>
    <m/>
    <m/>
    <m/>
    <m/>
    <m/>
    <n v="2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18"/>
    <d v="2023-04-19T08:13:29"/>
    <n v="26"/>
    <m/>
    <n v="0"/>
    <n v="0"/>
    <n v="6"/>
    <n v="0"/>
    <n v="2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28"/>
    <d v="2023-04-19T08:13:29"/>
    <n v="4.5"/>
    <n v="0"/>
    <n v="4.5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20"/>
    <d v="2023-04-19T08:13:29"/>
    <n v="4"/>
    <n v="0"/>
    <n v="4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41"/>
    <d v="2023-04-19T08:13:29"/>
    <n v="3.6"/>
    <n v="0"/>
    <n v="0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29"/>
    <d v="2023-04-19T08:13:29"/>
    <n v="9.1999999999999993"/>
    <n v="0"/>
    <n v="0"/>
    <n v="2.8"/>
    <n v="3.2"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4"/>
    <d v="2023-04-19T08:13:29"/>
    <n v="4.4000000000000004"/>
    <n v="0"/>
    <n v="0"/>
    <n v="4.4000000000000004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5"/>
    <d v="2023-04-19T08:13:29"/>
    <n v="564"/>
    <n v="228"/>
    <n v="336"/>
    <n v="2"/>
    <n v="22"/>
    <n v="43"/>
    <n v="83"/>
    <n v="42"/>
    <n v="117"/>
    <n v="114"/>
    <n v="89"/>
    <m/>
    <n v="25"/>
    <n v="9"/>
    <n v="1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6"/>
    <d v="2023-04-19T08:13:29"/>
    <n v="14"/>
    <n v="7"/>
    <n v="7"/>
    <n v="0"/>
    <n v="1"/>
    <n v="0"/>
    <n v="3"/>
    <n v="0"/>
    <n v="10"/>
    <n v="0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7"/>
    <d v="2023-04-19T08:13:29"/>
    <n v="2"/>
    <n v="0"/>
    <n v="2"/>
    <n v="0"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8"/>
    <d v="2023-04-19T08:13:29"/>
    <n v="4"/>
    <n v="3"/>
    <n v="1"/>
    <n v="0"/>
    <n v="0"/>
    <n v="2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21"/>
    <d v="2023-04-19T08:13:29"/>
    <n v="4"/>
    <n v="0"/>
    <n v="0"/>
    <n v="0"/>
    <n v="4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23"/>
    <d v="2023-04-19T08:13:29"/>
    <n v="4"/>
    <m/>
    <m/>
    <m/>
    <m/>
    <n v="0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30"/>
    <d v="2023-04-19T08:13:29"/>
    <n v="4"/>
    <n v="3"/>
    <n v="1"/>
    <n v="0"/>
    <n v="0"/>
    <n v="0"/>
    <n v="2"/>
    <n v="0"/>
    <n v="1"/>
    <n v="1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9"/>
    <d v="2023-04-19T08:13:29"/>
    <n v="232"/>
    <n v="2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10"/>
    <d v="2023-04-19T08:13:29"/>
    <n v="23"/>
    <n v="2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11"/>
    <d v="2023-04-19T08:13:29"/>
    <n v="232"/>
    <n v="80"/>
    <n v="15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12"/>
    <d v="2023-04-19T08:13:29"/>
    <n v="23"/>
    <n v="8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2"/>
    <x v="1"/>
    <x v="32"/>
    <d v="2023-04-19T08:13:29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13"/>
    <d v="2023-04-19T08:15:55"/>
    <n v="80"/>
    <m/>
    <m/>
    <m/>
    <n v="66"/>
    <n v="1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15"/>
    <d v="2023-04-19T08:15:55"/>
    <n v="189"/>
    <m/>
    <m/>
    <m/>
    <m/>
    <n v="24"/>
    <n v="98"/>
    <n v="6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16"/>
    <d v="2023-04-19T08:15:55"/>
    <n v="50"/>
    <m/>
    <m/>
    <m/>
    <m/>
    <m/>
    <m/>
    <m/>
    <n v="18"/>
    <m/>
    <n v="24"/>
    <n v="1"/>
    <n v="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17"/>
    <d v="2023-04-19T08:15:55"/>
    <n v="52.3"/>
    <n v="8"/>
    <n v="3.2"/>
    <n v="41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3"/>
    <d v="2023-04-19T08:15:55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18"/>
    <d v="2023-04-19T08:15:55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20"/>
    <d v="2023-04-19T08:15:55"/>
    <n v="8"/>
    <m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5"/>
    <d v="2023-04-19T08:15:55"/>
    <n v="190"/>
    <n v="92"/>
    <n v="98"/>
    <n v="2"/>
    <n v="1"/>
    <n v="14"/>
    <n v="33"/>
    <n v="19"/>
    <n v="49"/>
    <n v="34"/>
    <n v="18"/>
    <m/>
    <n v="12"/>
    <n v="1"/>
    <n v="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6"/>
    <d v="2023-04-19T08:15:55"/>
    <n v="3"/>
    <n v="1"/>
    <n v="2"/>
    <m/>
    <m/>
    <m/>
    <m/>
    <m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7"/>
    <d v="2023-04-19T08:15:55"/>
    <n v="2"/>
    <n v="2"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23"/>
    <d v="2023-04-19T08:15:5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1"/>
    <x v="27"/>
    <d v="2023-04-19T08:15:55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3"/>
    <x v="30"/>
    <d v="2023-04-19T08:15:55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3"/>
    <x v="31"/>
    <d v="2023-04-19T08:15:55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3"/>
    <x v="9"/>
    <d v="2023-04-19T08:15:55"/>
    <n v="204"/>
    <n v="20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3"/>
    <x v="33"/>
    <d v="2023-04-19T08:15:55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3"/>
    <x v="11"/>
    <d v="2023-04-19T08:15:55"/>
    <n v="204"/>
    <n v="87"/>
    <n v="1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3"/>
    <x v="3"/>
    <x v="34"/>
    <d v="2023-04-19T08:15:55"/>
    <n v="6"/>
    <n v="1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6"/>
    <x v="3"/>
    <x v="13"/>
    <d v="2023-04-19T08:16:13"/>
    <n v="12"/>
    <m/>
    <m/>
    <m/>
    <n v="8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6"/>
    <x v="3"/>
    <x v="15"/>
    <d v="2023-04-19T08:16:13"/>
    <n v="92"/>
    <m/>
    <m/>
    <m/>
    <m/>
    <n v="14"/>
    <n v="40"/>
    <n v="3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6"/>
    <x v="3"/>
    <x v="16"/>
    <d v="2023-04-19T08:16:13"/>
    <n v="15"/>
    <m/>
    <m/>
    <m/>
    <m/>
    <m/>
    <m/>
    <m/>
    <n v="7"/>
    <m/>
    <n v="6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3"/>
    <x v="4"/>
    <d v="2023-04-21T10:24:54"/>
    <n v="6.4"/>
    <n v="0"/>
    <n v="3.6"/>
    <n v="0"/>
    <n v="0"/>
    <n v="2.8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3"/>
    <x v="5"/>
    <d v="2023-04-21T10:24:54"/>
    <n v="559"/>
    <n v="210"/>
    <n v="349"/>
    <n v="7"/>
    <n v="9"/>
    <n v="43"/>
    <n v="75"/>
    <n v="65"/>
    <n v="119"/>
    <n v="99"/>
    <n v="88"/>
    <m/>
    <n v="24"/>
    <n v="5"/>
    <n v="2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3"/>
    <x v="6"/>
    <d v="2023-04-21T10:24:54"/>
    <n v="12"/>
    <n v="6"/>
    <n v="6"/>
    <n v="0"/>
    <n v="0"/>
    <n v="2"/>
    <n v="2"/>
    <n v="0"/>
    <n v="4"/>
    <n v="2"/>
    <m/>
    <n v="0"/>
    <n v="2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7"/>
    <d v="2023-04-21T10:24:54"/>
    <n v="2"/>
    <n v="1"/>
    <n v="1"/>
    <n v="0"/>
    <n v="2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8"/>
    <d v="2023-04-21T10:24:54"/>
    <n v="7"/>
    <n v="3"/>
    <n v="4"/>
    <n v="1"/>
    <n v="1"/>
    <n v="2"/>
    <n v="1"/>
    <n v="2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21"/>
    <d v="2023-04-21T10:24:54"/>
    <n v="4"/>
    <n v="0"/>
    <n v="0"/>
    <n v="0"/>
    <n v="4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23"/>
    <d v="2023-04-21T10:24:54"/>
    <n v="2"/>
    <m/>
    <m/>
    <m/>
    <m/>
    <n v="0"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30"/>
    <d v="2023-04-21T10:24:54"/>
    <n v="3"/>
    <n v="0"/>
    <n v="3"/>
    <n v="0"/>
    <n v="0"/>
    <n v="0"/>
    <n v="2"/>
    <n v="0"/>
    <n v="1"/>
    <n v="0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9"/>
    <d v="2023-04-21T10:24:54"/>
    <n v="313"/>
    <n v="3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10"/>
    <d v="2023-04-21T10:24:54"/>
    <n v="39"/>
    <n v="3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11"/>
    <d v="2023-04-21T10:24:54"/>
    <n v="313"/>
    <n v="126"/>
    <n v="18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12"/>
    <d v="2023-04-21T10:24:54"/>
    <n v="39"/>
    <n v="17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32"/>
    <d v="2023-04-21T10:24:54"/>
    <n v="6"/>
    <n v="4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43"/>
    <d v="2023-04-21T10:24:54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13"/>
    <d v="2023-04-21T10:26:12"/>
    <n v="16"/>
    <m/>
    <m/>
    <m/>
    <n v="14"/>
    <n v="2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15"/>
    <d v="2023-04-21T10:26:12"/>
    <n v="70"/>
    <m/>
    <m/>
    <m/>
    <m/>
    <n v="12"/>
    <n v="28"/>
    <n v="3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16"/>
    <d v="2023-04-21T10:26:12"/>
    <n v="19"/>
    <m/>
    <m/>
    <m/>
    <m/>
    <m/>
    <m/>
    <m/>
    <n v="11"/>
    <m/>
    <n v="6"/>
    <n v="2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17"/>
    <d v="2023-04-21T10:26:12"/>
    <n v="10.8"/>
    <n v="0.9"/>
    <n v="3.6"/>
    <n v="6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3"/>
    <d v="2023-04-21T10:26:12"/>
    <n v="6"/>
    <m/>
    <m/>
    <m/>
    <m/>
    <n v="0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18"/>
    <d v="2023-04-21T10:26:12"/>
    <n v="6"/>
    <m/>
    <n v="0"/>
    <n v="0"/>
    <n v="0"/>
    <n v="0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5"/>
    <d v="2023-04-21T10:26:12"/>
    <n v="63"/>
    <n v="25"/>
    <n v="38"/>
    <n v="1"/>
    <n v="1"/>
    <n v="2"/>
    <n v="7"/>
    <n v="7"/>
    <n v="14"/>
    <n v="15"/>
    <n v="11"/>
    <m/>
    <n v="3"/>
    <n v="2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6"/>
    <d v="2023-04-21T10:26:12"/>
    <n v="3"/>
    <n v="2"/>
    <n v="1"/>
    <n v="0"/>
    <n v="0"/>
    <n v="0"/>
    <n v="0"/>
    <n v="0"/>
    <n v="2"/>
    <n v="1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23"/>
    <d v="2023-04-21T10:26:12"/>
    <n v="6"/>
    <m/>
    <m/>
    <m/>
    <m/>
    <n v="0"/>
    <n v="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24"/>
    <d v="2023-04-21T10:26:12"/>
    <n v="1"/>
    <m/>
    <m/>
    <m/>
    <m/>
    <m/>
    <m/>
    <m/>
    <n v="1"/>
    <m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30"/>
    <d v="2023-04-21T10:26:12"/>
    <n v="4"/>
    <n v="2"/>
    <n v="2"/>
    <n v="0"/>
    <n v="0"/>
    <n v="0"/>
    <n v="0"/>
    <n v="0"/>
    <n v="0"/>
    <n v="3"/>
    <n v="1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9"/>
    <d v="2023-04-21T10:26:12"/>
    <n v="60"/>
    <n v="6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33"/>
    <d v="2023-04-21T10:26:1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11"/>
    <d v="2023-04-21T10:26:12"/>
    <n v="60"/>
    <n v="24"/>
    <n v="3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34"/>
    <d v="2023-04-21T10:26:12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8"/>
    <x v="1"/>
    <x v="32"/>
    <d v="2023-04-21T10:26:12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1"/>
    <x v="13"/>
    <d v="2023-04-21T10:27:50"/>
    <n v="138"/>
    <m/>
    <m/>
    <m/>
    <n v="82"/>
    <n v="5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1"/>
    <x v="15"/>
    <d v="2023-04-21T10:27:50"/>
    <n v="374"/>
    <m/>
    <m/>
    <m/>
    <m/>
    <n v="44"/>
    <n v="182"/>
    <n v="14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1"/>
    <x v="16"/>
    <d v="2023-04-21T10:27:50"/>
    <n v="50"/>
    <m/>
    <m/>
    <m/>
    <m/>
    <m/>
    <m/>
    <m/>
    <n v="33"/>
    <m/>
    <n v="8"/>
    <n v="0"/>
    <n v="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1"/>
    <x v="17"/>
    <d v="2023-04-21T10:27:50"/>
    <n v="58.5"/>
    <n v="2.7"/>
    <n v="12.6"/>
    <n v="4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1"/>
    <x v="11"/>
    <d v="2023-04-21T10:27:50"/>
    <n v="644"/>
    <n v="215"/>
    <n v="4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1"/>
    <x v="12"/>
    <d v="2023-04-21T10:27:50"/>
    <n v="26"/>
    <n v="10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1"/>
    <x v="37"/>
    <d v="2023-04-21T10:27:50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1"/>
    <x v="32"/>
    <d v="2023-04-21T10:27:50"/>
    <n v="20"/>
    <n v="14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1"/>
    <x v="43"/>
    <d v="2023-04-21T10:27:50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0"/>
    <x v="1"/>
    <x v="23"/>
    <d v="2023-04-21T10:28:54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0"/>
    <x v="5"/>
    <x v="30"/>
    <d v="2023-04-21T10:28:54"/>
    <n v="3"/>
    <n v="1"/>
    <n v="2"/>
    <m/>
    <m/>
    <m/>
    <m/>
    <m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0"/>
    <x v="5"/>
    <x v="9"/>
    <d v="2023-04-21T10:28:54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0"/>
    <x v="5"/>
    <x v="11"/>
    <d v="2023-04-21T10:28:54"/>
    <n v="51"/>
    <n v="23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13"/>
    <d v="2023-04-21T10:33:54"/>
    <n v="42"/>
    <m/>
    <m/>
    <m/>
    <n v="30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15"/>
    <d v="2023-04-21T10:33:54"/>
    <n v="156"/>
    <m/>
    <m/>
    <m/>
    <m/>
    <n v="14"/>
    <n v="74"/>
    <n v="6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16"/>
    <d v="2023-04-21T10:33:54"/>
    <n v="34"/>
    <m/>
    <m/>
    <m/>
    <m/>
    <m/>
    <m/>
    <m/>
    <n v="12"/>
    <m/>
    <n v="20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17"/>
    <d v="2023-04-21T10:33:54"/>
    <n v="38.700000000000003"/>
    <m/>
    <n v="9"/>
    <n v="29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3"/>
    <d v="2023-04-21T10:33:54"/>
    <n v="12"/>
    <m/>
    <m/>
    <m/>
    <m/>
    <m/>
    <n v="1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18"/>
    <d v="2023-04-21T10:33:54"/>
    <n v="12"/>
    <m/>
    <m/>
    <m/>
    <m/>
    <m/>
    <n v="1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19"/>
    <d v="2023-04-21T10:33:54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28"/>
    <d v="2023-04-21T10:33:54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4"/>
    <d v="2023-04-21T10:33:54"/>
    <n v="8.4"/>
    <m/>
    <m/>
    <n v="8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5"/>
    <d v="2023-04-21T10:33:54"/>
    <n v="138"/>
    <n v="44"/>
    <n v="94"/>
    <m/>
    <n v="3"/>
    <n v="12"/>
    <n v="15"/>
    <n v="13"/>
    <n v="37"/>
    <n v="34"/>
    <n v="12"/>
    <m/>
    <n v="10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6"/>
    <d v="2023-04-21T10:33:54"/>
    <n v="8"/>
    <n v="4"/>
    <n v="4"/>
    <m/>
    <m/>
    <n v="1"/>
    <m/>
    <m/>
    <n v="5"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5"/>
    <x v="8"/>
    <d v="2023-04-21T10:33:54"/>
    <n v="2"/>
    <n v="2"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0"/>
    <x v="9"/>
    <d v="2023-04-21T10:33:54"/>
    <n v="179"/>
    <n v="17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0"/>
    <x v="10"/>
    <d v="2023-04-21T10:33:54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0"/>
    <x v="11"/>
    <d v="2023-04-21T10:33:54"/>
    <n v="179"/>
    <n v="78"/>
    <n v="10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8"/>
    <x v="0"/>
    <x v="12"/>
    <d v="2023-04-21T10:33:54"/>
    <n v="19"/>
    <n v="7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0"/>
    <x v="13"/>
    <d v="2023-04-21T10:34:36"/>
    <n v="16"/>
    <m/>
    <m/>
    <m/>
    <n v="10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0"/>
    <x v="14"/>
    <d v="2023-04-21T10:34:36"/>
    <n v="22"/>
    <m/>
    <m/>
    <m/>
    <n v="12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0"/>
    <x v="15"/>
    <d v="2023-04-21T10:34:36"/>
    <n v="81"/>
    <m/>
    <m/>
    <m/>
    <m/>
    <n v="2"/>
    <n v="26"/>
    <n v="5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0"/>
    <x v="16"/>
    <d v="2023-04-21T10:34:36"/>
    <n v="15"/>
    <m/>
    <m/>
    <m/>
    <m/>
    <m/>
    <m/>
    <m/>
    <n v="6"/>
    <m/>
    <n v="6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0"/>
    <x v="17"/>
    <d v="2023-04-21T10:34:36"/>
    <n v="21.6"/>
    <m/>
    <n v="10.4"/>
    <n v="11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0"/>
    <x v="3"/>
    <d v="2023-04-21T10:34:36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0"/>
    <x v="18"/>
    <d v="2023-04-21T10:34:36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0"/>
    <x v="4"/>
    <d v="2023-04-21T10:34:36"/>
    <n v="5.6"/>
    <m/>
    <m/>
    <m/>
    <n v="2.8"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0"/>
    <x v="5"/>
    <d v="2023-04-21T10:34:36"/>
    <n v="83"/>
    <n v="35"/>
    <n v="48"/>
    <m/>
    <n v="5"/>
    <n v="6"/>
    <n v="11"/>
    <n v="9"/>
    <n v="13"/>
    <n v="27"/>
    <n v="6"/>
    <m/>
    <n v="3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0"/>
    <x v="13"/>
    <d v="2023-05-16T11:48:59"/>
    <n v="77"/>
    <m/>
    <m/>
    <m/>
    <n v="57"/>
    <n v="2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0"/>
    <x v="14"/>
    <d v="2023-05-16T11:48:59"/>
    <n v="51"/>
    <m/>
    <m/>
    <m/>
    <n v="25"/>
    <n v="2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0"/>
    <x v="15"/>
    <d v="2023-05-16T11:48:59"/>
    <n v="240"/>
    <m/>
    <m/>
    <m/>
    <m/>
    <n v="30"/>
    <n v="118"/>
    <n v="9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0"/>
    <x v="16"/>
    <d v="2023-05-16T11:48:59"/>
    <n v="87"/>
    <m/>
    <m/>
    <m/>
    <m/>
    <m/>
    <m/>
    <m/>
    <n v="54"/>
    <m/>
    <n v="30"/>
    <n v="0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18"/>
    <d v="2023-05-16T11:49:59"/>
    <n v="24"/>
    <m/>
    <m/>
    <n v="4"/>
    <n v="6"/>
    <n v="4"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28"/>
    <d v="2023-05-16T11:49:59"/>
    <n v="4.8"/>
    <m/>
    <m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20"/>
    <d v="2023-05-16T11:49:59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29"/>
    <d v="2023-05-16T11:49:59"/>
    <n v="10.4"/>
    <m/>
    <m/>
    <n v="6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5"/>
    <d v="2023-05-16T11:49:59"/>
    <n v="226"/>
    <n v="85"/>
    <n v="141"/>
    <m/>
    <n v="4"/>
    <n v="25"/>
    <n v="32"/>
    <n v="24"/>
    <n v="58"/>
    <n v="37"/>
    <n v="39"/>
    <m/>
    <n v="3"/>
    <n v="1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6"/>
    <d v="2023-05-16T11:49:59"/>
    <n v="12"/>
    <n v="5"/>
    <n v="7"/>
    <m/>
    <m/>
    <n v="2"/>
    <n v="3"/>
    <n v="2"/>
    <n v="3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7"/>
    <d v="2023-05-16T11:49:59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8"/>
    <d v="2023-05-16T11:49:59"/>
    <n v="3"/>
    <n v="2"/>
    <n v="1"/>
    <m/>
    <m/>
    <n v="2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9"/>
    <d v="2023-05-16T11:49:59"/>
    <n v="381"/>
    <n v="38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10"/>
    <d v="2023-05-16T11:49:59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11"/>
    <d v="2023-05-16T11:49:59"/>
    <n v="381"/>
    <n v="152"/>
    <n v="2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0"/>
    <x v="12"/>
    <d v="2023-05-16T11:49:59"/>
    <n v="10"/>
    <n v="3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13"/>
    <d v="2023-05-16T11:50:20"/>
    <n v="32"/>
    <m/>
    <m/>
    <m/>
    <n v="3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14"/>
    <d v="2023-05-16T11:50:20"/>
    <n v="120"/>
    <m/>
    <m/>
    <m/>
    <n v="82"/>
    <n v="3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15"/>
    <d v="2023-05-16T11:50:20"/>
    <n v="288"/>
    <m/>
    <m/>
    <m/>
    <m/>
    <n v="20"/>
    <n v="176"/>
    <n v="9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16"/>
    <d v="2023-05-16T11:50:20"/>
    <n v="98"/>
    <m/>
    <m/>
    <m/>
    <m/>
    <m/>
    <m/>
    <m/>
    <n v="49"/>
    <m/>
    <n v="18"/>
    <n v="14"/>
    <n v="1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0"/>
    <x v="17"/>
    <d v="2023-05-16T11:50:20"/>
    <n v="172"/>
    <n v="12.8"/>
    <n v="49.6"/>
    <n v="10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9"/>
    <x v="2"/>
    <d v="2023-05-16T11:50:20"/>
    <n v="10"/>
    <m/>
    <m/>
    <m/>
    <m/>
    <n v="2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9"/>
    <x v="3"/>
    <d v="2023-05-16T11:50:20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9"/>
    <x v="18"/>
    <d v="2023-05-16T11:50:20"/>
    <n v="12"/>
    <m/>
    <m/>
    <n v="2"/>
    <m/>
    <n v="2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9"/>
    <x v="19"/>
    <d v="2023-05-16T11:50:20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9"/>
    <x v="28"/>
    <d v="2023-05-16T11:50:20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9"/>
    <x v="20"/>
    <d v="2023-05-16T11:50:20"/>
    <n v="7.2"/>
    <n v="6.4"/>
    <m/>
    <n v="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"/>
    <x v="9"/>
    <x v="29"/>
    <d v="2023-05-16T11:50:20"/>
    <n v="20"/>
    <m/>
    <n v="9.6"/>
    <n v="8.8000000000000007"/>
    <n v="1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9"/>
    <x v="11"/>
    <d v="2023-05-16T11:52:31"/>
    <n v="759"/>
    <n v="294"/>
    <n v="46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9"/>
    <x v="12"/>
    <d v="2023-05-16T11:52:31"/>
    <n v="85"/>
    <n v="25"/>
    <n v="6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9"/>
    <x v="32"/>
    <d v="2023-05-16T11:52:31"/>
    <n v="10"/>
    <n v="3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"/>
    <x v="9"/>
    <x v="43"/>
    <d v="2023-05-16T11:52:31"/>
    <n v="7"/>
    <n v="2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9"/>
    <x v="13"/>
    <d v="2023-05-16T11:52:4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9"/>
    <x v="14"/>
    <d v="2023-05-16T11:52:43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9"/>
    <x v="15"/>
    <d v="2023-05-16T11:52:43"/>
    <n v="27"/>
    <m/>
    <m/>
    <m/>
    <m/>
    <m/>
    <n v="16"/>
    <n v="1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9"/>
    <x v="16"/>
    <d v="2023-05-16T11:52:43"/>
    <n v="16"/>
    <m/>
    <m/>
    <m/>
    <m/>
    <m/>
    <m/>
    <m/>
    <n v="12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9"/>
    <x v="17"/>
    <d v="2023-05-16T11:52:43"/>
    <n v="12.8"/>
    <n v="2.4"/>
    <m/>
    <n v="10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9"/>
    <x v="2"/>
    <d v="2023-05-16T11:52:4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3"/>
    <x v="18"/>
    <d v="2023-05-16T11:52:4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3"/>
    <x v="5"/>
    <d v="2023-05-16T11:52:43"/>
    <n v="38"/>
    <n v="16"/>
    <n v="23"/>
    <n v="1"/>
    <m/>
    <n v="4"/>
    <n v="3"/>
    <n v="2"/>
    <n v="8"/>
    <n v="6"/>
    <n v="1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3"/>
    <x v="6"/>
    <d v="2023-05-16T11:52:43"/>
    <n v="1"/>
    <m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3"/>
    <x v="26"/>
    <d v="2023-05-16T11:52:43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3"/>
    <x v="5"/>
    <d v="2023-05-16T12:14:12"/>
    <n v="158"/>
    <n v="60"/>
    <n v="98"/>
    <n v="1"/>
    <n v="3"/>
    <n v="12"/>
    <n v="24"/>
    <n v="10"/>
    <n v="29"/>
    <n v="39"/>
    <n v="17"/>
    <m/>
    <n v="12"/>
    <n v="1"/>
    <n v="1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3"/>
    <x v="6"/>
    <d v="2023-05-16T12:14:12"/>
    <n v="8"/>
    <n v="2"/>
    <n v="6"/>
    <m/>
    <m/>
    <m/>
    <m/>
    <m/>
    <n v="4"/>
    <n v="3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3"/>
    <x v="8"/>
    <d v="2023-05-16T12:14:12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3"/>
    <x v="22"/>
    <d v="2023-05-16T12:14:1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3"/>
    <x v="26"/>
    <d v="2023-05-16T12:14:12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3"/>
    <x v="30"/>
    <d v="2023-05-16T12:14:12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3"/>
    <x v="31"/>
    <d v="2023-05-16T12:14:12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3"/>
    <x v="9"/>
    <d v="2023-05-16T12:14:12"/>
    <n v="262"/>
    <n v="2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3"/>
    <x v="10"/>
    <d v="2023-05-16T12:14:12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3"/>
    <x v="11"/>
    <d v="2023-05-16T12:14:12"/>
    <n v="262"/>
    <n v="106"/>
    <n v="15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"/>
    <x v="3"/>
    <x v="12"/>
    <d v="2023-05-16T12:14:12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13"/>
    <d v="2023-05-16T12:14:24"/>
    <n v="228"/>
    <m/>
    <m/>
    <m/>
    <n v="120"/>
    <n v="104"/>
    <m/>
    <m/>
    <n v="4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14"/>
    <d v="2023-05-16T12:14:24"/>
    <n v="10"/>
    <m/>
    <m/>
    <m/>
    <n v="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13"/>
    <x v="15"/>
    <d v="2023-05-16T12:14:24"/>
    <n v="378"/>
    <m/>
    <m/>
    <m/>
    <m/>
    <n v="22"/>
    <n v="200"/>
    <n v="15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13"/>
    <x v="16"/>
    <d v="2023-05-16T12:14:24"/>
    <n v="177"/>
    <m/>
    <m/>
    <m/>
    <m/>
    <m/>
    <m/>
    <m/>
    <n v="90"/>
    <m/>
    <n v="50"/>
    <n v="15"/>
    <n v="2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13"/>
    <x v="17"/>
    <d v="2023-05-16T12:14:24"/>
    <n v="224"/>
    <n v="17.600000000000001"/>
    <n v="54.4"/>
    <n v="15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13"/>
    <x v="1"/>
    <d v="2023-05-16T12:14:24"/>
    <n v="2"/>
    <m/>
    <m/>
    <m/>
    <n v="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7"/>
    <x v="13"/>
    <x v="10"/>
    <d v="2023-05-16T12:25:3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7"/>
    <x v="13"/>
    <x v="11"/>
    <d v="2023-05-16T12:25:36"/>
    <n v="37"/>
    <n v="15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7"/>
    <x v="13"/>
    <x v="12"/>
    <d v="2023-05-16T12:25:3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7"/>
    <x v="13"/>
    <x v="32"/>
    <d v="2023-05-16T12:25:36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2"/>
    <x v="13"/>
    <x v="13"/>
    <d v="2023-05-16T12:25:4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2"/>
    <x v="13"/>
    <x v="15"/>
    <d v="2023-05-16T12:25:48"/>
    <n v="12"/>
    <m/>
    <m/>
    <m/>
    <m/>
    <m/>
    <n v="1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2"/>
    <x v="13"/>
    <x v="16"/>
    <d v="2023-05-16T12:25:48"/>
    <n v="5"/>
    <m/>
    <m/>
    <m/>
    <m/>
    <m/>
    <m/>
    <m/>
    <n v="3"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2"/>
    <x v="13"/>
    <x v="17"/>
    <d v="2023-05-16T12:25:48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2"/>
    <x v="13"/>
    <x v="5"/>
    <d v="2023-05-16T12:25:48"/>
    <n v="12"/>
    <n v="4"/>
    <n v="8"/>
    <m/>
    <m/>
    <n v="1"/>
    <n v="1"/>
    <m/>
    <n v="6"/>
    <m/>
    <n v="3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2"/>
    <x v="13"/>
    <x v="9"/>
    <d v="2023-05-16T12:25:48"/>
    <n v="63"/>
    <n v="6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2"/>
    <x v="13"/>
    <x v="10"/>
    <d v="2023-05-16T12:25:48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2"/>
    <x v="13"/>
    <x v="11"/>
    <d v="2023-05-16T12:25:48"/>
    <n v="63"/>
    <n v="33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2"/>
    <x v="13"/>
    <x v="12"/>
    <d v="2023-05-16T12:25:48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13"/>
    <d v="2023-05-16T12:26:03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15"/>
    <d v="2023-05-16T12:26:03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16"/>
    <d v="2023-05-16T12:26:03"/>
    <n v="7"/>
    <m/>
    <m/>
    <m/>
    <m/>
    <m/>
    <m/>
    <m/>
    <n v="1"/>
    <m/>
    <n v="4"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17"/>
    <d v="2023-05-16T12:26:03"/>
    <n v="5.4"/>
    <m/>
    <n v="4.5"/>
    <n v="0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0"/>
    <x v="3"/>
    <x v="11"/>
    <d v="2023-05-16T14:18:33"/>
    <n v="230"/>
    <n v="108"/>
    <n v="1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0"/>
    <x v="3"/>
    <x v="12"/>
    <d v="2023-05-16T14:18:33"/>
    <n v="17"/>
    <n v="8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0"/>
    <x v="3"/>
    <x v="45"/>
    <d v="2023-05-16T14:18:3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4"/>
    <x v="3"/>
    <x v="14"/>
    <d v="2023-05-16T14:18:4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4"/>
    <x v="3"/>
    <x v="15"/>
    <d v="2023-05-16T14:18:49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4"/>
    <x v="3"/>
    <x v="5"/>
    <d v="2023-05-16T14:18:49"/>
    <n v="4"/>
    <n v="1"/>
    <n v="3"/>
    <m/>
    <m/>
    <m/>
    <m/>
    <n v="1"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4"/>
    <x v="3"/>
    <x v="9"/>
    <d v="2023-05-16T14:18:49"/>
    <n v="78"/>
    <n v="7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4"/>
    <x v="3"/>
    <x v="10"/>
    <d v="2023-05-16T14:18:49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4"/>
    <x v="3"/>
    <x v="11"/>
    <d v="2023-05-16T14:18:49"/>
    <n v="78"/>
    <n v="39"/>
    <n v="3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4"/>
    <x v="3"/>
    <x v="12"/>
    <d v="2023-05-16T14:18:49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13"/>
    <d v="2023-05-16T14:19:07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14"/>
    <d v="2023-05-16T14:19:0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15"/>
    <d v="2023-05-16T14:19:07"/>
    <n v="18"/>
    <m/>
    <m/>
    <m/>
    <m/>
    <n v="2"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16"/>
    <d v="2023-05-16T14:19:07"/>
    <n v="2"/>
    <m/>
    <m/>
    <m/>
    <m/>
    <m/>
    <m/>
    <m/>
    <m/>
    <m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17"/>
    <d v="2023-05-16T14:19:07"/>
    <n v="10.4"/>
    <m/>
    <n v="4.8"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3"/>
    <d v="2023-05-16T14:19:07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18"/>
    <d v="2023-05-16T14:19:07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3"/>
    <x v="30"/>
    <d v="2023-05-16T11:52:43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3"/>
    <x v="9"/>
    <d v="2023-05-16T11:52:43"/>
    <n v="62"/>
    <n v="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3"/>
    <x v="10"/>
    <d v="2023-05-16T11:52:43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3"/>
    <x v="11"/>
    <d v="2023-05-16T11:52:43"/>
    <n v="62"/>
    <n v="24"/>
    <n v="3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9"/>
    <x v="3"/>
    <x v="12"/>
    <d v="2023-05-16T11:52:43"/>
    <n v="5"/>
    <n v="1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13"/>
    <d v="2023-05-16T11:53:00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14"/>
    <d v="2023-05-16T11:53:00"/>
    <n v="140"/>
    <m/>
    <m/>
    <m/>
    <n v="88"/>
    <n v="5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15"/>
    <d v="2023-05-16T11:53:00"/>
    <n v="209"/>
    <m/>
    <m/>
    <m/>
    <m/>
    <n v="6"/>
    <n v="118"/>
    <n v="8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16"/>
    <d v="2023-05-16T11:53:00"/>
    <n v="77"/>
    <m/>
    <m/>
    <m/>
    <m/>
    <m/>
    <m/>
    <m/>
    <n v="29"/>
    <m/>
    <n v="30"/>
    <n v="8"/>
    <n v="1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17"/>
    <d v="2023-05-16T11:53:00"/>
    <n v="58.4"/>
    <n v="4"/>
    <n v="32"/>
    <n v="2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2"/>
    <d v="2023-05-16T11:53:00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18"/>
    <d v="2023-05-16T11:53:00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4"/>
    <d v="2023-05-16T11:53:00"/>
    <n v="3.6"/>
    <m/>
    <m/>
    <m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5"/>
    <d v="2023-05-16T11:53:00"/>
    <n v="260"/>
    <n v="99"/>
    <n v="161"/>
    <n v="2"/>
    <n v="10"/>
    <n v="10"/>
    <n v="45"/>
    <n v="29"/>
    <n v="59"/>
    <n v="43"/>
    <n v="29"/>
    <m/>
    <n v="15"/>
    <n v="8"/>
    <n v="1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6"/>
    <d v="2023-05-16T11:53:00"/>
    <n v="2"/>
    <n v="2"/>
    <m/>
    <m/>
    <m/>
    <m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8"/>
    <d v="2023-05-16T11:53:00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23"/>
    <d v="2023-05-16T11:53:0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3"/>
    <x v="10"/>
    <d v="2023-05-16T14:23:0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3"/>
    <x v="11"/>
    <d v="2023-05-16T14:23:03"/>
    <n v="47"/>
    <n v="25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2"/>
    <x v="3"/>
    <x v="12"/>
    <d v="2023-05-16T14:23:03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13"/>
    <d v="2023-05-16T14:23:14"/>
    <n v="7"/>
    <m/>
    <m/>
    <m/>
    <m/>
    <n v="7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14"/>
    <d v="2023-05-16T14:23:14"/>
    <n v="3"/>
    <m/>
    <m/>
    <m/>
    <n v="2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15"/>
    <d v="2023-05-16T14:23:14"/>
    <n v="26"/>
    <m/>
    <m/>
    <m/>
    <m/>
    <n v="2"/>
    <n v="8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16"/>
    <d v="2023-05-16T14:23:14"/>
    <n v="9"/>
    <m/>
    <m/>
    <m/>
    <m/>
    <m/>
    <m/>
    <m/>
    <n v="4"/>
    <m/>
    <m/>
    <n v="1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17"/>
    <d v="2023-05-16T14:23:14"/>
    <n v="10.4"/>
    <m/>
    <n v="1.6"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3"/>
    <d v="2023-05-16T14:23:14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18"/>
    <d v="2023-05-16T14:23:14"/>
    <n v="4"/>
    <m/>
    <m/>
    <n v="2"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28"/>
    <d v="2023-05-16T14:23:14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5"/>
    <d v="2023-05-16T14:23:14"/>
    <n v="31"/>
    <n v="13"/>
    <n v="18"/>
    <m/>
    <n v="1"/>
    <n v="3"/>
    <n v="1"/>
    <n v="5"/>
    <n v="4"/>
    <n v="8"/>
    <n v="4"/>
    <m/>
    <m/>
    <n v="1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6"/>
    <d v="2023-05-16T14:23:14"/>
    <n v="2"/>
    <n v="2"/>
    <m/>
    <m/>
    <m/>
    <n v="1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9"/>
    <d v="2023-05-16T14:23:14"/>
    <n v="46"/>
    <n v="4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10"/>
    <d v="2023-05-16T14:23:14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33"/>
    <d v="2023-05-16T14:23:1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3"/>
    <x v="11"/>
    <d v="2023-05-16T14:23:14"/>
    <n v="46"/>
    <n v="17"/>
    <n v="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3"/>
    <x v="5"/>
    <d v="2023-05-16T14:27:44"/>
    <n v="54"/>
    <n v="23"/>
    <n v="31"/>
    <m/>
    <n v="1"/>
    <n v="1"/>
    <n v="6"/>
    <n v="4"/>
    <n v="22"/>
    <n v="7"/>
    <n v="6"/>
    <m/>
    <n v="4"/>
    <n v="1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3"/>
    <x v="6"/>
    <d v="2023-05-16T14:27:44"/>
    <n v="1"/>
    <m/>
    <n v="1"/>
    <m/>
    <m/>
    <m/>
    <m/>
    <m/>
    <m/>
    <m/>
    <m/>
    <n v="1"/>
    <m/>
    <n v="0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3"/>
    <x v="8"/>
    <d v="2023-05-16T14:27:44"/>
    <n v="1"/>
    <n v="0"/>
    <n v="1"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3"/>
    <x v="9"/>
    <d v="2023-05-16T14:27:44"/>
    <n v="135"/>
    <n v="13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3"/>
    <x v="10"/>
    <d v="2023-05-16T14:27:44"/>
    <n v="42"/>
    <n v="4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3"/>
    <x v="11"/>
    <d v="2023-05-16T14:27:44"/>
    <n v="135"/>
    <n v="66"/>
    <n v="6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4"/>
    <x v="3"/>
    <x v="12"/>
    <d v="2023-05-16T14:27:44"/>
    <n v="42"/>
    <n v="19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6"/>
    <x v="3"/>
    <x v="11"/>
    <d v="2023-05-16T14:28:10"/>
    <n v="29"/>
    <n v="14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8"/>
    <x v="3"/>
    <x v="15"/>
    <d v="2023-05-16T14:28:21"/>
    <n v="14"/>
    <m/>
    <m/>
    <m/>
    <m/>
    <m/>
    <n v="2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8"/>
    <x v="3"/>
    <x v="16"/>
    <d v="2023-05-16T14:28:21"/>
    <n v="3"/>
    <m/>
    <m/>
    <m/>
    <m/>
    <m/>
    <m/>
    <m/>
    <m/>
    <m/>
    <m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8"/>
    <x v="3"/>
    <x v="5"/>
    <d v="2023-05-16T14:28:21"/>
    <n v="10"/>
    <n v="4"/>
    <n v="6"/>
    <m/>
    <m/>
    <m/>
    <m/>
    <m/>
    <n v="1"/>
    <n v="6"/>
    <m/>
    <m/>
    <m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8"/>
    <x v="3"/>
    <x v="9"/>
    <d v="2023-05-16T14:28:21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8"/>
    <x v="3"/>
    <x v="10"/>
    <d v="2023-05-16T14:28:21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8"/>
    <x v="3"/>
    <x v="11"/>
    <d v="2023-05-16T14:28:21"/>
    <n v="40"/>
    <n v="18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8"/>
    <x v="3"/>
    <x v="12"/>
    <d v="2023-05-16T14:28:21"/>
    <n v="11"/>
    <n v="5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3"/>
    <x v="13"/>
    <d v="2023-05-16T14:28:54"/>
    <n v="9"/>
    <m/>
    <m/>
    <m/>
    <n v="6"/>
    <n v="2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3"/>
    <x v="14"/>
    <d v="2023-05-16T14:28:54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30"/>
    <d v="2023-05-16T11:53:00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9"/>
    <d v="2023-05-16T11:53:00"/>
    <n v="273"/>
    <n v="27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10"/>
    <d v="2023-05-16T11:53:00"/>
    <n v="26"/>
    <n v="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11"/>
    <d v="2023-05-16T11:53:00"/>
    <n v="273"/>
    <n v="123"/>
    <n v="1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12"/>
    <d v="2023-05-16T11:53:00"/>
    <n v="26"/>
    <n v="8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8"/>
    <x v="3"/>
    <x v="32"/>
    <d v="2023-05-16T11:53:00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3"/>
    <x v="14"/>
    <d v="2023-05-16T11:53:32"/>
    <n v="82"/>
    <m/>
    <m/>
    <m/>
    <n v="40"/>
    <n v="4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3"/>
    <x v="15"/>
    <d v="2023-05-16T11:53:32"/>
    <n v="138"/>
    <m/>
    <m/>
    <m/>
    <m/>
    <n v="2"/>
    <n v="78"/>
    <n v="5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3"/>
    <x v="16"/>
    <d v="2023-05-16T11:53:32"/>
    <n v="38"/>
    <m/>
    <m/>
    <m/>
    <m/>
    <m/>
    <m/>
    <m/>
    <n v="19"/>
    <m/>
    <n v="14"/>
    <m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3"/>
    <x v="28"/>
    <d v="2023-05-16T11:53:32"/>
    <n v="75.8"/>
    <n v="11.2"/>
    <n v="22.6"/>
    <n v="4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3"/>
    <x v="29"/>
    <d v="2023-05-16T11:53:32"/>
    <n v="6.4"/>
    <m/>
    <m/>
    <m/>
    <m/>
    <n v="6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3"/>
    <x v="2"/>
    <d v="2023-05-16T11:54:14"/>
    <n v="1"/>
    <m/>
    <m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3"/>
    <x v="3"/>
    <d v="2023-05-16T11:54:14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3"/>
    <x v="18"/>
    <d v="2023-05-16T11:54:14"/>
    <n v="6"/>
    <m/>
    <m/>
    <m/>
    <n v="2"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3"/>
    <x v="5"/>
    <d v="2023-05-16T11:54:14"/>
    <n v="35"/>
    <n v="19"/>
    <n v="16"/>
    <m/>
    <m/>
    <m/>
    <n v="6"/>
    <m/>
    <n v="9"/>
    <n v="11"/>
    <n v="7"/>
    <m/>
    <n v="1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3"/>
    <x v="6"/>
    <d v="2023-05-16T11:54:14"/>
    <n v="3"/>
    <n v="2"/>
    <n v="1"/>
    <m/>
    <m/>
    <m/>
    <n v="1"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3"/>
    <x v="9"/>
    <d v="2023-05-16T11:54:14"/>
    <n v="95"/>
    <n v="9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2"/>
    <d v="2023-05-16T12:14:24"/>
    <n v="22"/>
    <m/>
    <m/>
    <m/>
    <n v="0"/>
    <n v="2"/>
    <n v="1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18"/>
    <d v="2023-05-16T12:14:24"/>
    <n v="26"/>
    <m/>
    <n v="0"/>
    <n v="2"/>
    <m/>
    <n v="4"/>
    <n v="1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28"/>
    <d v="2023-05-16T12:14:24"/>
    <n v="2.4"/>
    <n v="0"/>
    <n v="0"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41"/>
    <d v="2023-05-16T12:14:24"/>
    <n v="6.4"/>
    <n v="0"/>
    <n v="0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29"/>
    <d v="2023-05-16T12:14:24"/>
    <n v="9.6"/>
    <n v="0"/>
    <n v="0"/>
    <n v="0"/>
    <n v="7.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4"/>
    <d v="2023-05-16T12:14:24"/>
    <n v="4.4000000000000004"/>
    <n v="0"/>
    <n v="0"/>
    <n v="4.4000000000000004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5"/>
    <d v="2023-05-16T12:14:24"/>
    <n v="545"/>
    <n v="203"/>
    <n v="342"/>
    <n v="7"/>
    <n v="21"/>
    <n v="54"/>
    <n v="62"/>
    <n v="66"/>
    <n v="100"/>
    <n v="79"/>
    <n v="94"/>
    <m/>
    <n v="25"/>
    <n v="15"/>
    <n v="2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6"/>
    <d v="2023-05-16T12:14:24"/>
    <n v="13"/>
    <n v="10"/>
    <n v="3"/>
    <n v="0"/>
    <n v="0"/>
    <n v="1"/>
    <n v="0"/>
    <n v="2"/>
    <n v="8"/>
    <n v="2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7"/>
    <d v="2023-05-16T12:14:24"/>
    <n v="2"/>
    <n v="0"/>
    <n v="2"/>
    <n v="0"/>
    <n v="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8"/>
    <d v="2023-05-16T12:14:24"/>
    <n v="4"/>
    <n v="4"/>
    <n v="0"/>
    <n v="0"/>
    <n v="0"/>
    <n v="1"/>
    <n v="2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21"/>
    <d v="2023-05-16T12:14:24"/>
    <n v="4"/>
    <n v="0"/>
    <n v="0"/>
    <n v="2"/>
    <n v="2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23"/>
    <d v="2023-05-16T12:14:24"/>
    <n v="6"/>
    <m/>
    <m/>
    <m/>
    <m/>
    <m/>
    <n v="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30"/>
    <d v="2023-05-16T12:14:24"/>
    <n v="5"/>
    <n v="1"/>
    <n v="4"/>
    <n v="0"/>
    <n v="0"/>
    <n v="1"/>
    <n v="1"/>
    <n v="0"/>
    <n v="0"/>
    <n v="3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9"/>
    <d v="2023-05-16T12:14:24"/>
    <n v="252"/>
    <n v="25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10"/>
    <d v="2023-05-16T12:14:24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11"/>
    <d v="2023-05-16T12:14:24"/>
    <n v="252"/>
    <n v="81"/>
    <n v="17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3"/>
    <x v="12"/>
    <d v="2023-05-16T12:14:24"/>
    <n v="37"/>
    <n v="13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3"/>
    <d v="2023-05-16T12:26:0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18"/>
    <d v="2023-05-16T12:26:0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5"/>
    <d v="2023-05-16T12:26:03"/>
    <n v="12"/>
    <n v="6"/>
    <n v="6"/>
    <m/>
    <n v="2"/>
    <n v="1"/>
    <m/>
    <n v="2"/>
    <n v="1"/>
    <n v="1"/>
    <n v="1"/>
    <m/>
    <n v="2"/>
    <n v="2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6"/>
    <d v="2023-05-16T12:26:03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9"/>
    <d v="2023-05-16T12:26:03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10"/>
    <d v="2023-05-16T12:26:03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11"/>
    <d v="2023-05-16T12:26:03"/>
    <n v="21"/>
    <n v="10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12"/>
    <d v="2023-05-16T12:26:03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5"/>
    <x v="3"/>
    <x v="32"/>
    <d v="2023-05-16T12:26:03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6"/>
    <x v="3"/>
    <x v="13"/>
    <d v="2023-05-16T12:26:17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6"/>
    <x v="3"/>
    <x v="15"/>
    <d v="2023-05-16T12:26:17"/>
    <n v="14"/>
    <m/>
    <m/>
    <m/>
    <m/>
    <n v="6"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6"/>
    <x v="3"/>
    <x v="5"/>
    <d v="2023-05-16T12:26:17"/>
    <n v="10"/>
    <n v="6"/>
    <n v="4"/>
    <m/>
    <m/>
    <m/>
    <n v="1"/>
    <n v="5"/>
    <n v="1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6"/>
    <x v="3"/>
    <x v="9"/>
    <d v="2023-05-16T12:26:17"/>
    <n v="71"/>
    <n v="7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6"/>
    <x v="3"/>
    <x v="10"/>
    <d v="2023-05-16T12:26:17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6"/>
    <x v="3"/>
    <x v="11"/>
    <d v="2023-05-16T12:26:17"/>
    <n v="71"/>
    <n v="34"/>
    <n v="3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6"/>
    <x v="3"/>
    <x v="12"/>
    <d v="2023-05-16T12:26:17"/>
    <n v="6"/>
    <n v="2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7"/>
    <x v="3"/>
    <x v="13"/>
    <d v="2023-05-16T12:26:37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5"/>
    <d v="2023-05-16T14:19:07"/>
    <n v="19"/>
    <n v="13"/>
    <n v="6"/>
    <m/>
    <n v="2"/>
    <n v="2"/>
    <n v="1"/>
    <n v="3"/>
    <n v="5"/>
    <n v="4"/>
    <m/>
    <m/>
    <m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6"/>
    <d v="2023-05-16T14:19:07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9"/>
    <d v="2023-05-16T14:19:07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10"/>
    <d v="2023-05-16T14:19:07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11"/>
    <d v="2023-05-16T14:19:07"/>
    <n v="40"/>
    <n v="20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5"/>
    <x v="3"/>
    <x v="12"/>
    <d v="2023-05-16T14:19:07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3"/>
    <x v="13"/>
    <d v="2023-05-16T14:19:2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3"/>
    <x v="15"/>
    <d v="2023-05-16T14:19:23"/>
    <n v="58"/>
    <m/>
    <m/>
    <m/>
    <m/>
    <m/>
    <n v="26"/>
    <n v="3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3"/>
    <x v="16"/>
    <d v="2023-05-16T14:19:23"/>
    <n v="5"/>
    <m/>
    <m/>
    <m/>
    <m/>
    <m/>
    <m/>
    <m/>
    <n v="1"/>
    <m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3"/>
    <x v="17"/>
    <d v="2023-05-16T14:19:23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3"/>
    <x v="1"/>
    <d v="2023-05-16T14:19:2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3"/>
    <x v="18"/>
    <d v="2023-05-16T14:19:2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3"/>
    <x v="5"/>
    <d v="2023-05-16T14:19:23"/>
    <n v="36"/>
    <n v="21"/>
    <n v="16"/>
    <m/>
    <m/>
    <n v="2"/>
    <n v="1"/>
    <m/>
    <n v="13"/>
    <n v="16"/>
    <n v="1"/>
    <m/>
    <n v="1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13"/>
    <x v="6"/>
    <d v="2023-05-16T14:19:23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13"/>
    <x v="21"/>
    <d v="2023-05-16T14:19:2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13"/>
    <x v="30"/>
    <d v="2023-05-16T14:19:23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13"/>
    <x v="9"/>
    <d v="2023-05-16T14:19:23"/>
    <n v="95"/>
    <n v="9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13"/>
    <x v="12"/>
    <d v="2023-05-16T14:23:14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6"/>
    <x v="13"/>
    <x v="34"/>
    <d v="2023-05-16T14:23:14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7"/>
    <x v="13"/>
    <x v="9"/>
    <d v="2023-05-16T14:23:36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7"/>
    <x v="13"/>
    <x v="11"/>
    <d v="2023-05-16T14:23:36"/>
    <n v="10"/>
    <n v="4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13"/>
    <d v="2023-05-16T14:23:53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14"/>
    <d v="2023-05-16T14:23:53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15"/>
    <d v="2023-05-16T14:23:53"/>
    <n v="18"/>
    <m/>
    <m/>
    <m/>
    <m/>
    <m/>
    <n v="1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16"/>
    <d v="2023-05-16T14:23:53"/>
    <n v="8"/>
    <m/>
    <m/>
    <m/>
    <m/>
    <m/>
    <m/>
    <m/>
    <n v="6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17"/>
    <d v="2023-05-16T14:23:53"/>
    <n v="8.8000000000000007"/>
    <n v="1.6"/>
    <n v="4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1"/>
    <d v="2023-05-16T14:23:5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18"/>
    <d v="2023-05-16T14:23:5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5"/>
    <d v="2023-05-16T14:23:53"/>
    <n v="22"/>
    <n v="9"/>
    <n v="13"/>
    <n v="1"/>
    <n v="1"/>
    <n v="1"/>
    <n v="2"/>
    <n v="1"/>
    <n v="7"/>
    <n v="2"/>
    <n v="6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6"/>
    <d v="2023-05-16T14:23:53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9"/>
    <d v="2023-05-16T14:23:53"/>
    <n v="52"/>
    <n v="5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10"/>
    <d v="2023-05-16T14:23:53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11"/>
    <d v="2023-05-16T14:23:53"/>
    <n v="52"/>
    <n v="22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8"/>
    <x v="13"/>
    <x v="12"/>
    <d v="2023-05-16T14:23:53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13"/>
    <x v="15"/>
    <d v="2023-05-16T14:28:54"/>
    <n v="69"/>
    <m/>
    <m/>
    <m/>
    <m/>
    <m/>
    <n v="22"/>
    <n v="4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13"/>
    <x v="16"/>
    <d v="2023-05-16T14:28:54"/>
    <n v="18"/>
    <m/>
    <m/>
    <m/>
    <m/>
    <m/>
    <m/>
    <m/>
    <n v="4"/>
    <m/>
    <n v="6"/>
    <n v="2"/>
    <n v="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13"/>
    <x v="17"/>
    <d v="2023-05-16T14:28:54"/>
    <n v="12.6"/>
    <m/>
    <n v="5.8"/>
    <n v="6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13"/>
    <x v="2"/>
    <d v="2023-05-16T14:28:54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13"/>
    <x v="18"/>
    <d v="2023-05-16T14:28:54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13"/>
    <x v="5"/>
    <d v="2023-05-16T14:28:54"/>
    <n v="63"/>
    <n v="29"/>
    <n v="34"/>
    <m/>
    <n v="3"/>
    <n v="2"/>
    <n v="5"/>
    <n v="2"/>
    <n v="11"/>
    <n v="24"/>
    <n v="5"/>
    <m/>
    <n v="3"/>
    <n v="2"/>
    <n v="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4"/>
    <x v="13"/>
    <x v="17"/>
    <d v="2023-05-16T14:29:09"/>
    <n v="1.6"/>
    <m/>
    <n v="1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4"/>
    <x v="13"/>
    <x v="5"/>
    <d v="2023-05-16T14:29:09"/>
    <n v="17"/>
    <n v="12"/>
    <n v="5"/>
    <m/>
    <n v="1"/>
    <m/>
    <m/>
    <n v="2"/>
    <n v="4"/>
    <n v="6"/>
    <n v="2"/>
    <m/>
    <m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4"/>
    <x v="13"/>
    <x v="9"/>
    <d v="2023-05-16T14:29:09"/>
    <n v="47"/>
    <n v="4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4"/>
    <x v="13"/>
    <x v="10"/>
    <d v="2023-05-16T14:29:09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4"/>
    <x v="13"/>
    <x v="11"/>
    <d v="2023-05-16T14:29:09"/>
    <n v="47"/>
    <n v="23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4"/>
    <x v="13"/>
    <x v="12"/>
    <d v="2023-05-16T14:29:09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9"/>
    <x v="13"/>
    <x v="14"/>
    <d v="2023-05-16T14:29:20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9"/>
    <x v="13"/>
    <x v="15"/>
    <d v="2023-05-16T14:29:2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9"/>
    <x v="13"/>
    <x v="5"/>
    <d v="2023-05-16T14:29:20"/>
    <n v="2"/>
    <m/>
    <n v="2"/>
    <m/>
    <m/>
    <m/>
    <m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9"/>
    <x v="13"/>
    <x v="9"/>
    <d v="2023-05-16T14:29:20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9"/>
    <x v="13"/>
    <x v="10"/>
    <d v="2023-05-16T14:29:20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13"/>
    <x v="30"/>
    <d v="2023-05-16T14:35:24"/>
    <n v="2"/>
    <n v="1"/>
    <n v="1"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13"/>
    <x v="9"/>
    <d v="2023-05-16T14:35:24"/>
    <n v="267"/>
    <n v="26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13"/>
    <x v="10"/>
    <d v="2023-05-16T14:35:24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13"/>
    <x v="11"/>
    <d v="2023-05-16T14:35:24"/>
    <n v="267"/>
    <n v="89"/>
    <n v="17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13"/>
    <x v="12"/>
    <d v="2023-05-16T14:35:24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9"/>
    <x v="13"/>
    <x v="32"/>
    <d v="2023-05-16T14:35:24"/>
    <n v="35"/>
    <n v="17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3"/>
    <x v="13"/>
    <d v="2023-05-16T14:35:52"/>
    <n v="33"/>
    <m/>
    <m/>
    <m/>
    <n v="20"/>
    <n v="12"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3"/>
    <x v="15"/>
    <d v="2023-05-16T14:35:52"/>
    <n v="71"/>
    <m/>
    <m/>
    <m/>
    <m/>
    <m/>
    <n v="32"/>
    <n v="3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3"/>
    <x v="16"/>
    <d v="2023-05-16T14:35:52"/>
    <n v="24"/>
    <m/>
    <m/>
    <m/>
    <m/>
    <m/>
    <m/>
    <m/>
    <n v="13"/>
    <m/>
    <n v="4"/>
    <n v="2"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3"/>
    <x v="17"/>
    <d v="2023-05-16T14:35:52"/>
    <n v="24"/>
    <n v="2.4"/>
    <n v="3.2"/>
    <n v="18.39999999999999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3"/>
    <x v="1"/>
    <d v="2023-05-16T14:35:52"/>
    <n v="2"/>
    <m/>
    <m/>
    <m/>
    <n v="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3"/>
    <x v="18"/>
    <d v="2023-05-16T14:35:52"/>
    <n v="2"/>
    <m/>
    <n v="0"/>
    <n v="0"/>
    <n v="0"/>
    <n v="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3"/>
    <x v="29"/>
    <d v="2023-05-16T14:35:52"/>
    <n v="4.4000000000000004"/>
    <n v="0"/>
    <n v="0"/>
    <n v="0"/>
    <n v="0"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3"/>
    <x v="5"/>
    <d v="2023-05-16T14:35:52"/>
    <n v="86"/>
    <n v="37"/>
    <n v="49"/>
    <n v="1"/>
    <n v="1"/>
    <n v="8"/>
    <n v="10"/>
    <n v="6"/>
    <n v="16"/>
    <n v="21"/>
    <n v="13"/>
    <m/>
    <n v="2"/>
    <n v="2"/>
    <n v="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3"/>
    <x v="6"/>
    <d v="2023-05-16T14:35:52"/>
    <n v="1"/>
    <n v="1"/>
    <n v="0"/>
    <n v="0"/>
    <n v="0"/>
    <n v="0"/>
    <n v="0"/>
    <n v="1"/>
    <n v="0"/>
    <n v="0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3"/>
    <x v="8"/>
    <d v="2023-05-16T14:35:52"/>
    <n v="1"/>
    <n v="0"/>
    <n v="1"/>
    <n v="0"/>
    <n v="0"/>
    <n v="0"/>
    <n v="0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3"/>
    <x v="26"/>
    <d v="2023-05-16T14:35:52"/>
    <n v="3.6"/>
    <n v="0"/>
    <n v="0"/>
    <n v="0"/>
    <n v="3.6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3"/>
    <d v="2023-05-16T14:39:48"/>
    <n v="16"/>
    <m/>
    <m/>
    <m/>
    <m/>
    <n v="4"/>
    <n v="2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18"/>
    <d v="2023-05-16T14:39:48"/>
    <n v="24"/>
    <m/>
    <m/>
    <n v="4"/>
    <m/>
    <n v="8"/>
    <n v="2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19"/>
    <d v="2023-05-16T14:39:48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28"/>
    <d v="2023-05-16T14:39:48"/>
    <n v="5.6"/>
    <m/>
    <m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20"/>
    <d v="2023-05-16T14:39:48"/>
    <n v="9.6"/>
    <n v="1.6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41"/>
    <d v="2023-05-16T14:39:48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29"/>
    <d v="2023-05-16T14:39:48"/>
    <n v="28.8"/>
    <n v="3.2"/>
    <n v="6.8"/>
    <n v="4.8"/>
    <n v="1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4"/>
    <d v="2023-05-16T14:39:48"/>
    <n v="3.6"/>
    <m/>
    <m/>
    <m/>
    <m/>
    <m/>
    <n v="3.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5"/>
    <d v="2023-05-16T14:39:48"/>
    <n v="639"/>
    <n v="232"/>
    <n v="407"/>
    <n v="14"/>
    <n v="17"/>
    <n v="76"/>
    <n v="92"/>
    <n v="72"/>
    <n v="122"/>
    <n v="86"/>
    <n v="97"/>
    <m/>
    <n v="39"/>
    <n v="24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6"/>
    <d v="2023-05-16T14:39:48"/>
    <n v="13"/>
    <n v="7"/>
    <n v="6"/>
    <m/>
    <m/>
    <n v="2"/>
    <m/>
    <n v="4"/>
    <n v="1"/>
    <n v="5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7"/>
    <d v="2023-05-16T14:39:48"/>
    <n v="4"/>
    <m/>
    <n v="4"/>
    <n v="1"/>
    <n v="2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8"/>
    <d v="2023-05-16T14:39:48"/>
    <n v="9"/>
    <n v="5"/>
    <n v="4"/>
    <n v="1"/>
    <n v="2"/>
    <n v="1"/>
    <n v="4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21"/>
    <d v="2023-05-16T14:39:48"/>
    <n v="8"/>
    <m/>
    <m/>
    <n v="4"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23"/>
    <d v="2023-05-16T14:39:48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30"/>
    <d v="2023-05-16T14:39:48"/>
    <n v="6"/>
    <n v="2"/>
    <n v="4"/>
    <m/>
    <m/>
    <n v="2"/>
    <n v="1"/>
    <n v="1"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9"/>
    <d v="2023-05-16T14:39:48"/>
    <n v="258"/>
    <n v="25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3"/>
    <x v="10"/>
    <d v="2023-05-16T14:39:48"/>
    <n v="64"/>
    <n v="6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13"/>
    <x v="30"/>
    <d v="2023-04-21T10:46:09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13"/>
    <x v="9"/>
    <d v="2023-04-21T10:46:09"/>
    <n v="296"/>
    <n v="29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7"/>
    <x v="10"/>
    <d v="2023-04-21T10:46:09"/>
    <n v="18"/>
    <n v="1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7"/>
    <x v="33"/>
    <d v="2023-04-21T10:46:09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7"/>
    <x v="11"/>
    <d v="2023-04-21T10:46:09"/>
    <n v="296"/>
    <n v="132"/>
    <n v="16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7"/>
    <x v="12"/>
    <d v="2023-04-21T10:46:09"/>
    <n v="18"/>
    <n v="7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5"/>
    <x v="34"/>
    <d v="2023-04-21T10:46:09"/>
    <n v="19"/>
    <n v="8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"/>
    <x v="5"/>
    <x v="32"/>
    <d v="2023-04-21T10:46:09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"/>
    <x v="13"/>
    <d v="2023-04-24T07:47:48"/>
    <n v="102"/>
    <m/>
    <m/>
    <m/>
    <n v="76"/>
    <n v="2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"/>
    <x v="15"/>
    <d v="2023-04-24T07:47:48"/>
    <n v="293"/>
    <m/>
    <m/>
    <m/>
    <m/>
    <n v="44"/>
    <n v="112"/>
    <n v="13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"/>
    <x v="16"/>
    <d v="2023-04-24T07:47:48"/>
    <n v="94"/>
    <m/>
    <m/>
    <m/>
    <m/>
    <m/>
    <m/>
    <m/>
    <n v="42"/>
    <m/>
    <n v="48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"/>
    <x v="17"/>
    <d v="2023-04-24T07:47:48"/>
    <n v="88.8"/>
    <n v="3.2"/>
    <n v="18.399999999999999"/>
    <n v="6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"/>
    <x v="1"/>
    <d v="2023-04-24T07:47:48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"/>
    <x v="3"/>
    <d v="2023-04-24T07:47:48"/>
    <n v="6"/>
    <m/>
    <m/>
    <m/>
    <m/>
    <n v="2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"/>
    <x v="18"/>
    <d v="2023-04-24T07:47:48"/>
    <n v="10"/>
    <m/>
    <m/>
    <m/>
    <m/>
    <n v="6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"/>
    <x v="20"/>
    <d v="2023-04-24T07:47:48"/>
    <n v="14.8"/>
    <m/>
    <m/>
    <n v="1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"/>
    <x v="29"/>
    <d v="2023-04-24T07:47:48"/>
    <n v="2.8"/>
    <m/>
    <m/>
    <n v="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1"/>
    <x v="4"/>
    <d v="2023-04-19T08:10:26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1"/>
    <x v="5"/>
    <d v="2023-04-19T08:10:26"/>
    <n v="266"/>
    <n v="106"/>
    <n v="160"/>
    <n v="2"/>
    <n v="1"/>
    <n v="8"/>
    <n v="34"/>
    <n v="28"/>
    <n v="65"/>
    <n v="58"/>
    <n v="23"/>
    <m/>
    <n v="24"/>
    <m/>
    <n v="2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1"/>
    <x v="6"/>
    <d v="2023-04-19T08:10:26"/>
    <n v="23"/>
    <n v="13"/>
    <n v="10"/>
    <n v="1"/>
    <n v="2"/>
    <n v="3"/>
    <m/>
    <n v="8"/>
    <n v="4"/>
    <n v="4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1"/>
    <x v="8"/>
    <d v="2023-04-19T08:10:26"/>
    <n v="3"/>
    <n v="2"/>
    <n v="1"/>
    <m/>
    <m/>
    <n v="2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1"/>
    <x v="9"/>
    <d v="2023-04-19T08:10:26"/>
    <n v="169"/>
    <n v="16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1"/>
    <x v="10"/>
    <d v="2023-04-19T08:10:26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1"/>
    <x v="33"/>
    <d v="2023-04-19T08:10:26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"/>
    <x v="1"/>
    <x v="11"/>
    <d v="2023-04-19T08:10:26"/>
    <n v="169"/>
    <n v="77"/>
    <n v="9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5"/>
    <x v="1"/>
    <x v="32"/>
    <d v="2023-04-19T08:19:55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6"/>
    <x v="1"/>
    <x v="13"/>
    <d v="2023-04-19T08:20:35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6"/>
    <x v="1"/>
    <x v="15"/>
    <d v="2023-04-19T08:20:35"/>
    <n v="18"/>
    <m/>
    <m/>
    <m/>
    <m/>
    <n v="2"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6"/>
    <x v="1"/>
    <x v="16"/>
    <d v="2023-04-19T08:20:35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6"/>
    <x v="1"/>
    <x v="5"/>
    <d v="2023-04-19T08:20:35"/>
    <n v="13"/>
    <n v="5"/>
    <n v="8"/>
    <m/>
    <m/>
    <m/>
    <n v="1"/>
    <n v="2"/>
    <n v="5"/>
    <n v="3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6"/>
    <x v="1"/>
    <x v="9"/>
    <d v="2023-04-19T08:20:35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6"/>
    <x v="1"/>
    <x v="11"/>
    <d v="2023-04-19T08:20:35"/>
    <n v="19"/>
    <n v="12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1"/>
    <x v="13"/>
    <d v="2023-04-19T08:20:53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1"/>
    <x v="15"/>
    <d v="2023-04-19T08:20:53"/>
    <n v="8"/>
    <m/>
    <m/>
    <m/>
    <m/>
    <n v="4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1"/>
    <x v="42"/>
    <d v="2023-04-19T10:07:49"/>
    <n v="2"/>
    <m/>
    <n v="0"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1"/>
    <x v="29"/>
    <d v="2023-04-19T10:07:49"/>
    <n v="8.8000000000000007"/>
    <n v="0"/>
    <n v="0"/>
    <n v="6.4"/>
    <n v="2.4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1"/>
    <x v="4"/>
    <d v="2023-04-19T10:07:49"/>
    <n v="8.8000000000000007"/>
    <n v="0"/>
    <n v="4.4000000000000004"/>
    <n v="4.4000000000000004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1"/>
    <x v="5"/>
    <d v="2023-04-19T10:07:49"/>
    <n v="574"/>
    <n v="198"/>
    <n v="376"/>
    <n v="7"/>
    <n v="19"/>
    <n v="35"/>
    <n v="82"/>
    <n v="68"/>
    <n v="117"/>
    <n v="105"/>
    <n v="80"/>
    <m/>
    <n v="27"/>
    <n v="15"/>
    <n v="19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1"/>
    <x v="6"/>
    <d v="2023-04-19T10:07:49"/>
    <n v="18"/>
    <n v="9"/>
    <n v="9"/>
    <n v="1"/>
    <n v="0"/>
    <n v="7"/>
    <n v="1"/>
    <n v="3"/>
    <n v="3"/>
    <n v="0"/>
    <m/>
    <n v="3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1"/>
    <x v="7"/>
    <d v="2023-04-19T10:07:49"/>
    <n v="2"/>
    <n v="1"/>
    <n v="1"/>
    <n v="0"/>
    <n v="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1"/>
    <x v="8"/>
    <d v="2023-04-19T10:07:49"/>
    <n v="6"/>
    <m/>
    <m/>
    <n v="0"/>
    <n v="1"/>
    <n v="4"/>
    <n v="1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1"/>
    <x v="21"/>
    <d v="2023-04-19T10:07:49"/>
    <n v="8"/>
    <n v="0"/>
    <n v="0"/>
    <n v="2"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1"/>
    <x v="28"/>
    <d v="2023-04-19T10:12:35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1"/>
    <x v="5"/>
    <d v="2023-04-19T10:12:35"/>
    <n v="35"/>
    <n v="15"/>
    <n v="20"/>
    <m/>
    <n v="3"/>
    <n v="4"/>
    <n v="5"/>
    <n v="6"/>
    <n v="7"/>
    <n v="2"/>
    <n v="7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1"/>
    <x v="6"/>
    <d v="2023-04-19T10:12:35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1"/>
    <x v="9"/>
    <d v="2023-04-19T10:12:35"/>
    <n v="44"/>
    <n v="4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1"/>
    <x v="10"/>
    <d v="2023-04-19T10:12:35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1"/>
    <x v="11"/>
    <d v="2023-04-19T10:12:35"/>
    <n v="44"/>
    <n v="19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1"/>
    <x v="12"/>
    <d v="2023-04-19T10:12:35"/>
    <n v="7"/>
    <n v="2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1"/>
    <x v="13"/>
    <d v="2023-04-19T10:14:37"/>
    <n v="360"/>
    <m/>
    <m/>
    <m/>
    <n v="232"/>
    <n v="12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1"/>
    <x v="15"/>
    <d v="2023-04-19T10:14:37"/>
    <n v="639"/>
    <m/>
    <m/>
    <m/>
    <m/>
    <n v="32"/>
    <n v="304"/>
    <n v="30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1"/>
    <x v="32"/>
    <d v="2023-04-20T08:04:50"/>
    <n v="10"/>
    <n v="3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1"/>
    <x v="43"/>
    <d v="2023-04-20T08:04:50"/>
    <n v="6"/>
    <n v="4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1"/>
    <x v="13"/>
    <d v="2023-04-20T08:05:06"/>
    <n v="10"/>
    <m/>
    <m/>
    <m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1"/>
    <x v="15"/>
    <d v="2023-04-20T08:05:06"/>
    <n v="38"/>
    <m/>
    <m/>
    <m/>
    <m/>
    <n v="4"/>
    <n v="2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1"/>
    <x v="16"/>
    <d v="2023-04-20T08:05:06"/>
    <n v="16"/>
    <m/>
    <m/>
    <m/>
    <m/>
    <m/>
    <m/>
    <m/>
    <n v="12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1"/>
    <x v="17"/>
    <d v="2023-04-20T08:05:06"/>
    <n v="5.7"/>
    <m/>
    <m/>
    <n v="5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1"/>
    <x v="29"/>
    <d v="2023-04-20T08:05:06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1"/>
    <x v="5"/>
    <d v="2023-04-20T08:05:06"/>
    <n v="40"/>
    <n v="14"/>
    <n v="26"/>
    <m/>
    <m/>
    <n v="2"/>
    <n v="3"/>
    <n v="4"/>
    <n v="12"/>
    <n v="5"/>
    <n v="1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3"/>
    <x v="1"/>
    <x v="5"/>
    <d v="2023-04-20T10:08:46"/>
    <n v="25"/>
    <n v="11"/>
    <n v="18"/>
    <m/>
    <m/>
    <n v="3"/>
    <n v="2"/>
    <n v="3"/>
    <n v="6"/>
    <n v="9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3"/>
    <x v="1"/>
    <x v="9"/>
    <d v="2023-04-20T10:08:46"/>
    <n v="44"/>
    <n v="4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3"/>
    <x v="1"/>
    <x v="11"/>
    <d v="2023-04-20T10:08:46"/>
    <n v="44"/>
    <n v="19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8"/>
    <x v="1"/>
    <x v="13"/>
    <d v="2023-04-20T10:09:07"/>
    <n v="14"/>
    <m/>
    <m/>
    <m/>
    <n v="1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8"/>
    <x v="1"/>
    <x v="15"/>
    <d v="2023-04-20T10:09:07"/>
    <n v="20"/>
    <m/>
    <m/>
    <m/>
    <m/>
    <n v="2"/>
    <n v="1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8"/>
    <x v="1"/>
    <x v="16"/>
    <d v="2023-04-20T10:09:07"/>
    <n v="5"/>
    <m/>
    <m/>
    <m/>
    <m/>
    <m/>
    <m/>
    <m/>
    <n v="1"/>
    <m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8"/>
    <x v="1"/>
    <x v="17"/>
    <d v="2023-04-20T10:09:07"/>
    <n v="3.6"/>
    <m/>
    <n v="1.8"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8"/>
    <x v="1"/>
    <x v="29"/>
    <d v="2023-04-20T10:09:07"/>
    <n v="3.2"/>
    <m/>
    <m/>
    <m/>
    <n v="3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8"/>
    <x v="1"/>
    <x v="5"/>
    <d v="2023-04-20T10:09:07"/>
    <n v="22"/>
    <n v="13"/>
    <n v="10"/>
    <m/>
    <n v="1"/>
    <n v="1"/>
    <n v="7"/>
    <n v="1"/>
    <n v="8"/>
    <n v="1"/>
    <n v="1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17"/>
    <d v="2023-04-21T10:24:32"/>
    <n v="109.8"/>
    <n v="10.8"/>
    <n v="18"/>
    <n v="8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1"/>
    <d v="2023-04-21T10:24:32"/>
    <n v="2"/>
    <m/>
    <m/>
    <m/>
    <n v="2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18"/>
    <d v="2023-04-21T10:24:32"/>
    <n v="4"/>
    <m/>
    <n v="0"/>
    <n v="2"/>
    <n v="2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19"/>
    <d v="2023-04-21T10:24:32"/>
    <n v="9"/>
    <m/>
    <m/>
    <m/>
    <m/>
    <m/>
    <m/>
    <m/>
    <m/>
    <n v="9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28"/>
    <d v="2023-04-21T10:24:32"/>
    <n v="3.6"/>
    <n v="0"/>
    <n v="0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29"/>
    <d v="2023-04-21T10:24:32"/>
    <n v="7.6"/>
    <n v="0"/>
    <n v="0"/>
    <n v="0"/>
    <n v="3.2"/>
    <n v="4.4000000000000004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4"/>
    <d v="2023-04-21T10:24:32"/>
    <n v="4"/>
    <n v="0"/>
    <n v="0"/>
    <n v="4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5"/>
    <d v="2023-04-21T10:24:32"/>
    <n v="333"/>
    <n v="114"/>
    <n v="219"/>
    <n v="3"/>
    <n v="6"/>
    <n v="26"/>
    <n v="52"/>
    <n v="41"/>
    <n v="70"/>
    <n v="41"/>
    <n v="60"/>
    <m/>
    <n v="13"/>
    <n v="6"/>
    <n v="1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6"/>
    <d v="2023-04-21T10:24:32"/>
    <n v="5"/>
    <n v="0"/>
    <n v="5"/>
    <n v="0"/>
    <n v="0"/>
    <n v="1"/>
    <n v="1"/>
    <n v="0"/>
    <n v="0"/>
    <n v="0"/>
    <m/>
    <n v="3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8"/>
    <d v="2023-04-21T10:24:32"/>
    <n v="3"/>
    <n v="1"/>
    <n v="2"/>
    <n v="0"/>
    <n v="0"/>
    <n v="1"/>
    <n v="1"/>
    <n v="1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9"/>
    <d v="2023-04-21T10:24:32"/>
    <n v="379"/>
    <n v="37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10"/>
    <d v="2023-04-21T10:24:32"/>
    <n v="42"/>
    <n v="4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11"/>
    <d v="2023-04-21T10:24:32"/>
    <n v="379"/>
    <n v="182"/>
    <n v="19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0"/>
    <x v="1"/>
    <x v="12"/>
    <d v="2023-04-21T10:24:32"/>
    <n v="42"/>
    <n v="17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13"/>
    <d v="2023-04-21T10:24:54"/>
    <n v="176"/>
    <m/>
    <m/>
    <m/>
    <n v="150"/>
    <n v="26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15"/>
    <d v="2023-04-21T10:24:54"/>
    <n v="540"/>
    <m/>
    <m/>
    <m/>
    <m/>
    <n v="104"/>
    <n v="238"/>
    <n v="19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1"/>
    <x v="16"/>
    <d v="2023-04-21T10:24:54"/>
    <n v="166"/>
    <m/>
    <m/>
    <m/>
    <m/>
    <m/>
    <m/>
    <m/>
    <n v="88"/>
    <m/>
    <n v="48"/>
    <n v="5"/>
    <n v="2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2"/>
    <x v="1"/>
    <x v="9"/>
    <d v="2023-04-20T14:18:28"/>
    <n v="20"/>
    <n v="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2"/>
    <x v="1"/>
    <x v="11"/>
    <d v="2023-04-20T14:18:28"/>
    <n v="20"/>
    <n v="10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"/>
    <x v="13"/>
    <d v="2023-04-20T14:35:11"/>
    <n v="45"/>
    <m/>
    <m/>
    <m/>
    <n v="34"/>
    <n v="10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"/>
    <x v="15"/>
    <d v="2023-04-20T14:35:11"/>
    <n v="183"/>
    <m/>
    <m/>
    <m/>
    <m/>
    <n v="10"/>
    <n v="70"/>
    <n v="10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"/>
    <x v="16"/>
    <d v="2023-04-20T14:35:11"/>
    <n v="67"/>
    <m/>
    <m/>
    <m/>
    <m/>
    <m/>
    <m/>
    <m/>
    <n v="23"/>
    <m/>
    <n v="28"/>
    <n v="4"/>
    <n v="1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"/>
    <x v="17"/>
    <d v="2023-04-20T14:35:11"/>
    <n v="20.9"/>
    <m/>
    <n v="0.8"/>
    <n v="20.10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"/>
    <x v="1"/>
    <d v="2023-04-20T14:35:11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"/>
    <x v="3"/>
    <d v="2023-04-20T14:35:11"/>
    <n v="14"/>
    <m/>
    <m/>
    <m/>
    <m/>
    <m/>
    <n v="1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"/>
    <x v="18"/>
    <d v="2023-04-20T14:35:11"/>
    <n v="22"/>
    <m/>
    <m/>
    <n v="6"/>
    <n v="2"/>
    <m/>
    <n v="1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"/>
    <x v="19"/>
    <d v="2023-04-20T14:35:11"/>
    <n v="6"/>
    <m/>
    <m/>
    <m/>
    <m/>
    <m/>
    <m/>
    <m/>
    <m/>
    <n v="3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"/>
    <x v="28"/>
    <d v="2023-04-20T14:35:11"/>
    <n v="10.4"/>
    <m/>
    <n v="3.2"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"/>
    <x v="29"/>
    <d v="2023-04-20T14:35:11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"/>
    <x v="4"/>
    <d v="2023-04-20T14:35:11"/>
    <n v="8.8000000000000007"/>
    <m/>
    <n v="4.4000000000000004"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6"/>
    <x v="5"/>
    <d v="2023-04-20T14:35:11"/>
    <n v="179"/>
    <n v="63"/>
    <n v="116"/>
    <m/>
    <n v="1"/>
    <n v="10"/>
    <n v="17"/>
    <n v="10"/>
    <n v="35"/>
    <n v="52"/>
    <n v="24"/>
    <m/>
    <n v="14"/>
    <n v="4"/>
    <n v="1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6"/>
    <x v="6"/>
    <d v="2023-04-20T14:35:11"/>
    <n v="14"/>
    <n v="6"/>
    <n v="8"/>
    <m/>
    <n v="1"/>
    <n v="3"/>
    <n v="1"/>
    <m/>
    <n v="7"/>
    <m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6"/>
    <x v="8"/>
    <d v="2023-04-20T14:35:11"/>
    <n v="3"/>
    <n v="1"/>
    <n v="2"/>
    <m/>
    <n v="1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6"/>
    <x v="9"/>
    <d v="2023-04-20T14:35:11"/>
    <n v="362"/>
    <n v="3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3"/>
    <d v="2023-04-20T12:11:0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18"/>
    <d v="2023-04-20T12:11:01"/>
    <n v="4"/>
    <m/>
    <m/>
    <m/>
    <n v="2"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29"/>
    <d v="2023-04-20T12:11:01"/>
    <n v="2.8"/>
    <m/>
    <m/>
    <m/>
    <m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5"/>
    <d v="2023-04-20T12:11:01"/>
    <n v="82"/>
    <n v="38"/>
    <n v="44"/>
    <n v="2"/>
    <n v="3"/>
    <n v="6"/>
    <n v="15"/>
    <n v="4"/>
    <n v="23"/>
    <n v="10"/>
    <n v="10"/>
    <m/>
    <n v="2"/>
    <n v="3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6"/>
    <d v="2023-04-20T12:11:01"/>
    <n v="2"/>
    <n v="2"/>
    <n v="0"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8"/>
    <d v="2023-04-20T12:11:01"/>
    <n v="0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23"/>
    <d v="2023-04-20T12:11:01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27"/>
    <d v="2023-04-20T12:11:01"/>
    <n v="8"/>
    <m/>
    <m/>
    <n v="4.4000000000000004"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30"/>
    <d v="2023-04-20T12:11:01"/>
    <n v="1"/>
    <n v="1"/>
    <n v="0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31"/>
    <d v="2023-04-20T12:11:01"/>
    <n v="2"/>
    <n v="1"/>
    <n v="1"/>
    <m/>
    <m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9"/>
    <d v="2023-04-20T12:11:01"/>
    <n v="111"/>
    <n v="1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10"/>
    <d v="2023-04-20T12:11:01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11"/>
    <d v="2023-04-20T12:11:01"/>
    <n v="111"/>
    <n v="40"/>
    <n v="7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3"/>
    <x v="6"/>
    <x v="12"/>
    <d v="2023-04-20T12:11:01"/>
    <n v="13"/>
    <n v="7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6"/>
    <x v="13"/>
    <d v="2023-04-20T12:11:24"/>
    <n v="20"/>
    <m/>
    <m/>
    <m/>
    <n v="12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6"/>
    <x v="15"/>
    <d v="2023-04-20T12:11:24"/>
    <n v="65"/>
    <m/>
    <m/>
    <m/>
    <m/>
    <n v="8"/>
    <n v="30"/>
    <n v="2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6"/>
    <x v="16"/>
    <d v="2023-04-20T12:11:24"/>
    <n v="11"/>
    <m/>
    <m/>
    <m/>
    <m/>
    <m/>
    <m/>
    <m/>
    <n v="5"/>
    <m/>
    <n v="4"/>
    <n v="0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6"/>
    <x v="17"/>
    <d v="2023-04-20T14:04:47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6"/>
    <x v="28"/>
    <d v="2023-04-20T14:04:47"/>
    <n v="1.8"/>
    <m/>
    <m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6"/>
    <x v="5"/>
    <d v="2023-04-20T14:04:47"/>
    <n v="13"/>
    <n v="8"/>
    <n v="5"/>
    <m/>
    <m/>
    <n v="1"/>
    <n v="1"/>
    <n v="3"/>
    <n v="2"/>
    <n v="1"/>
    <n v="3"/>
    <m/>
    <m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6"/>
    <x v="6"/>
    <d v="2023-04-20T14:04:47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6"/>
    <x v="9"/>
    <d v="2023-04-20T14:04:47"/>
    <n v="94"/>
    <n v="9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6"/>
    <x v="10"/>
    <d v="2023-04-20T14:04:47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6"/>
    <x v="11"/>
    <d v="2023-04-20T14:04:47"/>
    <n v="94"/>
    <n v="46"/>
    <n v="4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6"/>
    <x v="12"/>
    <d v="2023-04-20T14:04:47"/>
    <n v="10"/>
    <n v="2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5"/>
    <x v="6"/>
    <x v="32"/>
    <d v="2023-04-20T14:04:47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6"/>
    <x v="6"/>
    <x v="9"/>
    <d v="2023-04-20T14:05:02"/>
    <n v="45"/>
    <n v="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6"/>
    <x v="6"/>
    <x v="11"/>
    <d v="2023-04-20T14:05:02"/>
    <n v="45"/>
    <n v="20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7"/>
    <x v="6"/>
    <x v="13"/>
    <d v="2023-04-20T14:05:22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7"/>
    <x v="6"/>
    <x v="15"/>
    <d v="2023-04-20T14:05:22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7"/>
    <x v="6"/>
    <x v="16"/>
    <d v="2023-04-20T14:05:22"/>
    <n v="4"/>
    <m/>
    <m/>
    <m/>
    <m/>
    <m/>
    <m/>
    <m/>
    <n v="1"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7"/>
    <x v="6"/>
    <x v="5"/>
    <d v="2023-04-20T14:05:22"/>
    <n v="10"/>
    <n v="1"/>
    <n v="9"/>
    <m/>
    <m/>
    <m/>
    <n v="3"/>
    <m/>
    <n v="2"/>
    <n v="2"/>
    <n v="1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7"/>
    <x v="6"/>
    <x v="9"/>
    <d v="2023-04-20T14:05:22"/>
    <n v="28"/>
    <n v="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7"/>
    <x v="6"/>
    <x v="10"/>
    <d v="2023-04-20T14:05:22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3"/>
    <d v="2023-04-20T11:51:05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18"/>
    <d v="2023-04-20T11:51:05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5"/>
    <d v="2023-04-20T11:51:05"/>
    <n v="47"/>
    <n v="20"/>
    <n v="27"/>
    <m/>
    <m/>
    <n v="3"/>
    <n v="7"/>
    <n v="7"/>
    <n v="10"/>
    <n v="13"/>
    <n v="4"/>
    <m/>
    <n v="1"/>
    <n v="0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6"/>
    <d v="2023-04-20T11:51:05"/>
    <n v="2"/>
    <n v="2"/>
    <m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21"/>
    <d v="2023-04-20T11:51:0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23"/>
    <d v="2023-04-20T11:51:0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30"/>
    <d v="2023-04-20T11:51:05"/>
    <n v="2"/>
    <n v="1"/>
    <n v="1"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9"/>
    <d v="2023-04-20T11:51:05"/>
    <n v="156"/>
    <n v="15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10"/>
    <d v="2023-04-20T11:51:05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11"/>
    <d v="2023-04-20T11:51:05"/>
    <n v="156"/>
    <n v="68"/>
    <n v="8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12"/>
    <d v="2023-04-20T11:51:05"/>
    <n v="9"/>
    <n v="3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32"/>
    <d v="2023-04-20T11:51:05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4"/>
    <x v="6"/>
    <x v="43"/>
    <d v="2023-04-20T11:51:0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6"/>
    <x v="13"/>
    <d v="2023-04-20T11:51:26"/>
    <n v="22"/>
    <m/>
    <m/>
    <m/>
    <n v="14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6"/>
    <x v="15"/>
    <d v="2023-04-20T11:51:26"/>
    <n v="80"/>
    <m/>
    <m/>
    <m/>
    <m/>
    <m/>
    <n v="40"/>
    <n v="4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6"/>
    <x v="16"/>
    <d v="2023-04-20T11:51:26"/>
    <n v="24"/>
    <m/>
    <m/>
    <m/>
    <m/>
    <m/>
    <m/>
    <m/>
    <n v="10"/>
    <m/>
    <n v="10"/>
    <n v="1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6"/>
    <x v="17"/>
    <d v="2023-04-20T11:51:26"/>
    <n v="23"/>
    <n v="3.2"/>
    <n v="10.4"/>
    <n v="9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9"/>
    <x v="6"/>
    <x v="30"/>
    <d v="2023-04-20T10:27:12"/>
    <n v="5"/>
    <n v="2"/>
    <n v="3"/>
    <m/>
    <m/>
    <m/>
    <m/>
    <m/>
    <n v="4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9"/>
    <x v="6"/>
    <x v="9"/>
    <d v="2023-04-20T10:27:12"/>
    <n v="45"/>
    <n v="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9"/>
    <x v="6"/>
    <x v="10"/>
    <d v="2023-04-20T10:27:1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9"/>
    <x v="6"/>
    <x v="11"/>
    <d v="2023-04-20T10:27:12"/>
    <n v="45"/>
    <n v="17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9"/>
    <x v="6"/>
    <x v="12"/>
    <d v="2023-04-20T10:27:12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5"/>
    <x v="6"/>
    <x v="13"/>
    <d v="2023-04-20T10:27:2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5"/>
    <x v="6"/>
    <x v="5"/>
    <d v="2023-04-20T10:27:29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5"/>
    <x v="6"/>
    <x v="9"/>
    <d v="2023-04-20T10:27:29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6"/>
    <x v="26"/>
    <d v="2023-04-20T10:39:17"/>
    <n v="6.4"/>
    <n v="2"/>
    <n v="2.4"/>
    <n v="2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6"/>
    <x v="30"/>
    <d v="2023-04-20T10:39:17"/>
    <n v="10"/>
    <n v="2"/>
    <n v="8"/>
    <n v="1"/>
    <n v="1"/>
    <n v="2"/>
    <n v="0"/>
    <n v="0"/>
    <n v="1"/>
    <n v="3"/>
    <n v="0"/>
    <m/>
    <n v="0"/>
    <n v="2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6"/>
    <x v="31"/>
    <d v="2023-04-20T10:39:17"/>
    <n v="3"/>
    <m/>
    <m/>
    <n v="1"/>
    <n v="1"/>
    <n v="1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6"/>
    <x v="9"/>
    <d v="2023-04-20T10:39:17"/>
    <n v="390"/>
    <n v="39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6"/>
    <x v="10"/>
    <d v="2023-04-20T10:39:17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6"/>
    <x v="11"/>
    <d v="2023-04-20T10:39:17"/>
    <n v="390"/>
    <n v="165"/>
    <n v="2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6"/>
    <x v="12"/>
    <d v="2023-04-20T10:39:17"/>
    <n v="8"/>
    <n v="3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5"/>
    <x v="6"/>
    <x v="15"/>
    <d v="2023-04-20T10:42:55"/>
    <n v="18"/>
    <m/>
    <m/>
    <m/>
    <m/>
    <n v="2"/>
    <n v="1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5"/>
    <x v="6"/>
    <x v="16"/>
    <d v="2023-04-20T10:42:55"/>
    <n v="7"/>
    <m/>
    <m/>
    <m/>
    <m/>
    <m/>
    <m/>
    <m/>
    <n v="1"/>
    <m/>
    <n v="4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6"/>
    <x v="6"/>
    <d v="2023-05-16T14:49:42"/>
    <n v="1"/>
    <n v="0"/>
    <n v="1"/>
    <n v="0"/>
    <n v="0"/>
    <n v="0"/>
    <n v="0"/>
    <n v="0"/>
    <n v="0"/>
    <n v="1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6"/>
    <x v="8"/>
    <d v="2023-05-16T14:49:42"/>
    <n v="1"/>
    <n v="0"/>
    <n v="1"/>
    <n v="0"/>
    <n v="1"/>
    <n v="0"/>
    <n v="0"/>
    <n v="0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6"/>
    <x v="9"/>
    <d v="2023-05-16T14:49:42"/>
    <n v="65"/>
    <n v="6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6"/>
    <x v="11"/>
    <d v="2023-05-16T14:49:42"/>
    <n v="65"/>
    <n v="29"/>
    <n v="3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6"/>
    <x v="17"/>
    <d v="2023-05-16T14:49:57"/>
    <n v="40"/>
    <m/>
    <n v="0.8"/>
    <n v="39.20000000000000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6"/>
    <x v="1"/>
    <d v="2023-05-16T14:49:57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6"/>
    <x v="3"/>
    <d v="2023-05-16T14:49:57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1"/>
    <x v="6"/>
    <x v="15"/>
    <d v="2023-04-20T08:10:36"/>
    <n v="8"/>
    <m/>
    <m/>
    <m/>
    <m/>
    <n v="0"/>
    <n v="0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1"/>
    <x v="6"/>
    <x v="16"/>
    <d v="2023-04-20T08:10:36"/>
    <n v="4"/>
    <m/>
    <m/>
    <m/>
    <m/>
    <m/>
    <m/>
    <m/>
    <n v="3"/>
    <m/>
    <n v="0"/>
    <n v="1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1"/>
    <x v="6"/>
    <x v="5"/>
    <d v="2023-04-20T08:10:36"/>
    <n v="11"/>
    <n v="4"/>
    <n v="7"/>
    <n v="0"/>
    <n v="0"/>
    <n v="0"/>
    <n v="1"/>
    <n v="2"/>
    <n v="0"/>
    <n v="4"/>
    <n v="3"/>
    <m/>
    <n v="0"/>
    <n v="1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1"/>
    <x v="6"/>
    <x v="9"/>
    <d v="2023-04-20T08:10:36"/>
    <n v="39"/>
    <n v="3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1"/>
    <x v="6"/>
    <x v="10"/>
    <d v="2023-04-20T08:10:36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1"/>
    <x v="6"/>
    <x v="11"/>
    <d v="2023-04-20T08:10:36"/>
    <n v="39"/>
    <n v="16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1"/>
    <x v="6"/>
    <x v="12"/>
    <d v="2023-04-20T08:10:36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5"/>
    <x v="6"/>
    <x v="46"/>
    <d v="2023-04-20T08:14:2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5"/>
    <x v="6"/>
    <x v="16"/>
    <d v="2023-04-20T08:14:23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5"/>
    <x v="6"/>
    <x v="1"/>
    <d v="2023-04-20T08:14:2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6"/>
    <x v="31"/>
    <d v="2023-04-19T15:19:56"/>
    <n v="5"/>
    <n v="1"/>
    <n v="4"/>
    <m/>
    <m/>
    <n v="1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6"/>
    <x v="9"/>
    <d v="2023-04-19T15:19:56"/>
    <n v="482"/>
    <n v="48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6"/>
    <x v="10"/>
    <d v="2023-04-19T15:19:56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6"/>
    <x v="11"/>
    <d v="2023-04-19T15:19:56"/>
    <n v="482"/>
    <n v="286"/>
    <n v="19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6"/>
    <x v="12"/>
    <d v="2023-04-19T15:19:56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13"/>
    <d v="2023-04-19T15:23:34"/>
    <n v="10"/>
    <m/>
    <m/>
    <m/>
    <n v="10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15"/>
    <d v="2023-04-19T15:23:34"/>
    <n v="30"/>
    <m/>
    <m/>
    <m/>
    <m/>
    <m/>
    <n v="16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16"/>
    <d v="2023-04-19T15:23:34"/>
    <n v="11"/>
    <m/>
    <m/>
    <m/>
    <m/>
    <m/>
    <m/>
    <m/>
    <n v="6"/>
    <m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17"/>
    <d v="2023-04-19T15:23:34"/>
    <n v="7.2"/>
    <m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1"/>
    <d v="2023-04-19T15:23:3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3"/>
    <d v="2023-04-19T15:23:34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18"/>
    <d v="2023-04-19T15:23:34"/>
    <n v="10"/>
    <m/>
    <m/>
    <m/>
    <n v="2"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19"/>
    <d v="2023-04-19T15:23:34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4"/>
    <d v="2023-04-19T15:23:34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5"/>
    <d v="2023-04-19T15:23:34"/>
    <n v="31"/>
    <n v="9"/>
    <n v="22"/>
    <m/>
    <m/>
    <n v="2"/>
    <n v="5"/>
    <m/>
    <n v="8"/>
    <n v="7"/>
    <n v="6"/>
    <m/>
    <n v="2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6"/>
    <d v="2023-04-19T15:23:34"/>
    <n v="6"/>
    <n v="2"/>
    <n v="4"/>
    <m/>
    <m/>
    <m/>
    <n v="1"/>
    <m/>
    <n v="3"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6"/>
    <x v="8"/>
    <d v="2023-04-19T15:23:34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6"/>
    <x v="6"/>
    <d v="2023-04-20T08:01:55"/>
    <n v="12"/>
    <n v="4"/>
    <n v="8"/>
    <n v="0"/>
    <n v="0"/>
    <n v="1"/>
    <n v="4"/>
    <n v="1"/>
    <n v="4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6"/>
    <x v="7"/>
    <d v="2023-04-20T08:01:55"/>
    <n v="1"/>
    <n v="0"/>
    <n v="1"/>
    <n v="0"/>
    <n v="0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6"/>
    <x v="8"/>
    <d v="2023-04-20T08:01:55"/>
    <n v="5"/>
    <n v="3"/>
    <n v="2"/>
    <n v="0"/>
    <n v="0"/>
    <n v="5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6"/>
    <x v="9"/>
    <d v="2023-04-20T08:01:55"/>
    <n v="372"/>
    <n v="37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6"/>
    <x v="10"/>
    <d v="2023-04-20T08:01:55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6"/>
    <x v="11"/>
    <d v="2023-04-20T08:01:55"/>
    <n v="372"/>
    <n v="142"/>
    <n v="2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6"/>
    <x v="12"/>
    <d v="2023-04-20T08:01:55"/>
    <n v="11"/>
    <n v="4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0"/>
    <x v="6"/>
    <x v="32"/>
    <d v="2023-04-20T08:01:55"/>
    <n v="8"/>
    <n v="3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6"/>
    <x v="13"/>
    <d v="2023-04-20T08:03:33"/>
    <n v="96"/>
    <m/>
    <m/>
    <m/>
    <n v="70"/>
    <n v="2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6"/>
    <x v="15"/>
    <d v="2023-04-20T08:03:33"/>
    <n v="246"/>
    <m/>
    <m/>
    <m/>
    <m/>
    <n v="26"/>
    <n v="128"/>
    <n v="9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6"/>
    <x v="16"/>
    <d v="2023-04-20T08:03:33"/>
    <n v="79"/>
    <m/>
    <m/>
    <m/>
    <m/>
    <m/>
    <m/>
    <m/>
    <n v="35"/>
    <m/>
    <n v="42"/>
    <n v="2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6"/>
    <x v="17"/>
    <d v="2023-04-20T08:03:33"/>
    <n v="80.8"/>
    <n v="7.2"/>
    <n v="19.8"/>
    <n v="53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6"/>
    <x v="3"/>
    <d v="2023-04-20T08:03:33"/>
    <n v="2"/>
    <m/>
    <m/>
    <m/>
    <m/>
    <n v="0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6"/>
    <x v="18"/>
    <d v="2023-04-20T08:03:33"/>
    <n v="2"/>
    <m/>
    <n v="0"/>
    <n v="0"/>
    <n v="0"/>
    <n v="0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6"/>
    <x v="19"/>
    <d v="2023-04-20T08:03:33"/>
    <n v="3"/>
    <m/>
    <m/>
    <m/>
    <m/>
    <m/>
    <m/>
    <m/>
    <m/>
    <n v="3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6"/>
    <x v="20"/>
    <d v="2023-04-20T08:03:33"/>
    <n v="3.2"/>
    <n v="3.2"/>
    <n v="0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6"/>
    <x v="5"/>
    <d v="2023-04-20T08:03:33"/>
    <n v="258"/>
    <n v="109"/>
    <n v="149"/>
    <n v="3"/>
    <n v="6"/>
    <n v="20"/>
    <n v="35"/>
    <n v="26"/>
    <n v="64"/>
    <n v="46"/>
    <n v="35"/>
    <m/>
    <n v="21"/>
    <n v="2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6"/>
    <x v="16"/>
    <d v="2023-04-19T15:05:53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6"/>
    <x v="3"/>
    <d v="2023-04-19T15:05:53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1"/>
    <x v="18"/>
    <d v="2023-04-19T15:05:53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1"/>
    <x v="5"/>
    <d v="2023-04-19T15:05:53"/>
    <n v="12"/>
    <n v="7"/>
    <n v="5"/>
    <m/>
    <m/>
    <m/>
    <n v="2"/>
    <m/>
    <n v="4"/>
    <n v="4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1"/>
    <x v="6"/>
    <d v="2023-04-19T15:05:53"/>
    <n v="2"/>
    <n v="1"/>
    <n v="1"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1"/>
    <x v="9"/>
    <d v="2023-04-19T15:05:53"/>
    <n v="116"/>
    <n v="1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1"/>
    <x v="10"/>
    <d v="2023-04-19T15:05:53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1"/>
    <x v="11"/>
    <d v="2023-04-19T15:05:53"/>
    <n v="116"/>
    <n v="57"/>
    <n v="5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1"/>
    <x v="12"/>
    <d v="2023-04-19T15:05:53"/>
    <n v="17"/>
    <n v="9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6"/>
    <x v="1"/>
    <x v="32"/>
    <d v="2023-04-19T15:05:53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9"/>
    <x v="1"/>
    <x v="15"/>
    <d v="2023-04-19T15:06:13"/>
    <n v="12"/>
    <m/>
    <m/>
    <m/>
    <m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9"/>
    <x v="1"/>
    <x v="5"/>
    <d v="2023-04-19T15:06:13"/>
    <n v="6"/>
    <n v="3"/>
    <n v="3"/>
    <m/>
    <m/>
    <m/>
    <m/>
    <m/>
    <n v="4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9"/>
    <x v="1"/>
    <x v="9"/>
    <d v="2023-04-19T15:06:13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9"/>
    <x v="1"/>
    <x v="11"/>
    <d v="2023-04-19T15:06:13"/>
    <n v="51"/>
    <n v="23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9"/>
    <x v="1"/>
    <x v="32"/>
    <d v="2023-04-19T15:06:13"/>
    <n v="51"/>
    <n v="23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0"/>
    <x v="1"/>
    <x v="13"/>
    <d v="2023-04-19T15:06:40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0"/>
    <x v="1"/>
    <x v="15"/>
    <d v="2023-04-19T15:06:40"/>
    <n v="24"/>
    <m/>
    <m/>
    <m/>
    <m/>
    <m/>
    <n v="12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3"/>
    <d v="2023-04-19T10:50:58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18"/>
    <d v="2023-04-19T10:50:58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5"/>
    <d v="2023-04-19T10:50:58"/>
    <n v="40"/>
    <n v="18"/>
    <n v="22"/>
    <m/>
    <m/>
    <n v="4"/>
    <n v="4"/>
    <n v="5"/>
    <n v="12"/>
    <n v="11"/>
    <n v="2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6"/>
    <d v="2023-04-19T10:50:58"/>
    <n v="2"/>
    <n v="1"/>
    <n v="1"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9"/>
    <d v="2023-04-19T10:50:58"/>
    <n v="55"/>
    <n v="5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10"/>
    <d v="2023-04-19T10:50:5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33"/>
    <d v="2023-04-19T10:50:5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44"/>
    <d v="2023-04-19T10:50:5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11"/>
    <d v="2023-04-19T10:50:58"/>
    <n v="55"/>
    <n v="25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12"/>
    <d v="2023-04-19T10:50:58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34"/>
    <d v="2023-04-19T10:50:58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2"/>
    <x v="1"/>
    <x v="45"/>
    <d v="2023-04-19T10:50:5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7"/>
    <x v="1"/>
    <x v="13"/>
    <d v="2023-04-19T10:52:08"/>
    <n v="16"/>
    <m/>
    <m/>
    <m/>
    <n v="1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7"/>
    <x v="1"/>
    <x v="15"/>
    <d v="2023-04-19T10:52:08"/>
    <n v="44"/>
    <m/>
    <m/>
    <m/>
    <m/>
    <n v="6"/>
    <n v="18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7"/>
    <x v="1"/>
    <x v="16"/>
    <d v="2023-04-19T10:52:08"/>
    <n v="20"/>
    <m/>
    <m/>
    <m/>
    <m/>
    <m/>
    <m/>
    <m/>
    <n v="7"/>
    <m/>
    <n v="10"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7"/>
    <x v="1"/>
    <x v="17"/>
    <d v="2023-04-19T10:52:08"/>
    <n v="4.5"/>
    <m/>
    <n v="0.9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7"/>
    <x v="1"/>
    <x v="29"/>
    <d v="2023-04-19T10:52:08"/>
    <n v="3.2"/>
    <m/>
    <m/>
    <m/>
    <m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1"/>
    <x v="9"/>
    <d v="2023-04-19T10:37:55"/>
    <n v="82"/>
    <n v="8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1"/>
    <x v="10"/>
    <d v="2023-04-19T10:37:5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1"/>
    <x v="11"/>
    <d v="2023-04-19T10:37:55"/>
    <n v="82"/>
    <n v="35"/>
    <n v="4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8"/>
    <x v="1"/>
    <x v="12"/>
    <d v="2023-04-19T10:37:55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13"/>
    <d v="2023-04-19T10:38:11"/>
    <n v="10"/>
    <m/>
    <m/>
    <m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15"/>
    <d v="2023-04-19T10:38:11"/>
    <n v="10"/>
    <m/>
    <m/>
    <m/>
    <m/>
    <m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16"/>
    <d v="2023-04-19T10:38:11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3"/>
    <d v="2023-04-19T10:38:1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18"/>
    <d v="2023-04-19T10:38:1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5"/>
    <d v="2023-04-19T10:38:11"/>
    <n v="11"/>
    <n v="5"/>
    <n v="6"/>
    <m/>
    <m/>
    <m/>
    <n v="3"/>
    <n v="2"/>
    <n v="3"/>
    <n v="2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6"/>
    <d v="2023-04-19T10:38:11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9"/>
    <d v="2023-04-19T10:38:11"/>
    <n v="45"/>
    <n v="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10"/>
    <d v="2023-04-19T10:38:11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33"/>
    <d v="2023-04-19T10:38:1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11"/>
    <d v="2023-04-19T10:38:11"/>
    <n v="45"/>
    <n v="20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12"/>
    <d v="2023-04-19T10:38:11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5"/>
    <x v="1"/>
    <x v="34"/>
    <d v="2023-04-19T10:38:11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4"/>
    <x v="1"/>
    <x v="17"/>
    <d v="2023-04-19T10:43:18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4"/>
    <x v="1"/>
    <x v="5"/>
    <d v="2023-04-19T10:43:18"/>
    <n v="17"/>
    <n v="9"/>
    <n v="8"/>
    <n v="1"/>
    <m/>
    <n v="1"/>
    <n v="2"/>
    <m/>
    <n v="5"/>
    <n v="4"/>
    <n v="2"/>
    <m/>
    <m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4"/>
    <x v="1"/>
    <x v="9"/>
    <d v="2023-04-19T10:43:18"/>
    <n v="49"/>
    <n v="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4"/>
    <x v="1"/>
    <x v="10"/>
    <d v="2023-04-19T10:43:1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4"/>
    <x v="1"/>
    <x v="11"/>
    <d v="2023-04-19T10:43:18"/>
    <n v="49"/>
    <n v="25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4"/>
    <x v="1"/>
    <x v="12"/>
    <d v="2023-04-19T10:43:18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6"/>
    <x v="1"/>
    <x v="15"/>
    <d v="2023-04-19T10:43:47"/>
    <n v="20"/>
    <m/>
    <m/>
    <m/>
    <m/>
    <n v="4"/>
    <n v="6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6"/>
    <x v="1"/>
    <x v="16"/>
    <d v="2023-04-19T10:43:47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6"/>
    <x v="1"/>
    <x v="18"/>
    <d v="2023-04-19T10:43:47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6"/>
    <x v="1"/>
    <x v="28"/>
    <d v="2023-04-19T10:43:47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6"/>
    <x v="1"/>
    <x v="5"/>
    <d v="2023-04-19T10:43:47"/>
    <n v="11"/>
    <n v="5"/>
    <n v="6"/>
    <m/>
    <m/>
    <m/>
    <m/>
    <n v="2"/>
    <n v="3"/>
    <n v="5"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6"/>
    <x v="1"/>
    <x v="6"/>
    <d v="2023-04-19T10:43:47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6"/>
    <x v="1"/>
    <x v="9"/>
    <d v="2023-04-19T10:43:47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6"/>
    <x v="1"/>
    <x v="10"/>
    <d v="2023-04-19T10:43:47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6"/>
    <x v="1"/>
    <x v="11"/>
    <d v="2023-04-19T10:43:47"/>
    <n v="37"/>
    <n v="19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6"/>
    <x v="1"/>
    <x v="12"/>
    <d v="2023-04-19T10:43:47"/>
    <n v="7"/>
    <n v="5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7"/>
    <x v="1"/>
    <x v="13"/>
    <d v="2023-04-19T10:44:56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3"/>
    <x v="1"/>
    <x v="11"/>
    <d v="2023-04-19T10:48:27"/>
    <n v="16"/>
    <n v="11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3"/>
    <x v="1"/>
    <x v="12"/>
    <d v="2023-04-19T10:48:27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2"/>
    <x v="1"/>
    <x v="13"/>
    <d v="2023-04-19T10:48:45"/>
    <n v="16"/>
    <m/>
    <m/>
    <m/>
    <n v="8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2"/>
    <x v="1"/>
    <x v="15"/>
    <d v="2023-04-19T10:48:45"/>
    <n v="51"/>
    <m/>
    <m/>
    <m/>
    <m/>
    <n v="4"/>
    <n v="24"/>
    <n v="2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2"/>
    <x v="1"/>
    <x v="16"/>
    <d v="2023-04-19T10:48:45"/>
    <n v="4"/>
    <m/>
    <m/>
    <m/>
    <m/>
    <m/>
    <m/>
    <m/>
    <n v="1"/>
    <m/>
    <n v="2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2"/>
    <x v="1"/>
    <x v="17"/>
    <d v="2023-04-19T10:48:45"/>
    <n v="7.2"/>
    <n v="4"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2"/>
    <x v="1"/>
    <x v="1"/>
    <d v="2023-04-19T10:48:4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2"/>
    <x v="1"/>
    <x v="18"/>
    <d v="2023-04-19T10:48:4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8"/>
    <x v="1"/>
    <x v="5"/>
    <d v="2023-04-19T10:31:09"/>
    <n v="19"/>
    <n v="11"/>
    <n v="8"/>
    <m/>
    <m/>
    <n v="2"/>
    <n v="5"/>
    <n v="2"/>
    <n v="5"/>
    <n v="2"/>
    <n v="1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8"/>
    <x v="14"/>
    <x v="8"/>
    <d v="2023-04-19T10:31:09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8"/>
    <x v="14"/>
    <x v="9"/>
    <d v="2023-04-19T10:31:09"/>
    <n v="41"/>
    <n v="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8"/>
    <x v="14"/>
    <x v="10"/>
    <d v="2023-04-19T10:31:09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8"/>
    <x v="14"/>
    <x v="11"/>
    <d v="2023-04-19T10:31:09"/>
    <n v="41"/>
    <n v="18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8"/>
    <x v="14"/>
    <x v="12"/>
    <d v="2023-04-19T10:31:09"/>
    <n v="13"/>
    <n v="7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9"/>
    <x v="14"/>
    <x v="13"/>
    <d v="2023-04-19T10:31:2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9"/>
    <x v="14"/>
    <x v="5"/>
    <d v="2023-04-19T10:31:24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9"/>
    <x v="14"/>
    <x v="9"/>
    <d v="2023-04-19T10:31:24"/>
    <n v="26"/>
    <n v="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7"/>
    <d v="2023-04-19T10:11:35"/>
    <n v="7"/>
    <n v="3"/>
    <n v="4"/>
    <n v="2"/>
    <m/>
    <n v="5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8"/>
    <d v="2023-04-19T10:11:35"/>
    <n v="20"/>
    <n v="7"/>
    <n v="13"/>
    <m/>
    <n v="3"/>
    <n v="10"/>
    <n v="6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21"/>
    <d v="2023-04-19T10:11:35"/>
    <n v="10"/>
    <m/>
    <m/>
    <n v="4"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23"/>
    <d v="2023-04-19T10:11:35"/>
    <n v="16"/>
    <m/>
    <m/>
    <m/>
    <m/>
    <n v="2"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47"/>
    <d v="2023-04-19T10:11:3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38"/>
    <d v="2023-04-19T10:11:35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39"/>
    <d v="2023-04-19T10:11:35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26"/>
    <d v="2023-04-19T10:11:35"/>
    <n v="14.4"/>
    <m/>
    <n v="6.4"/>
    <n v="3.6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27"/>
    <d v="2023-04-19T10:11:35"/>
    <n v="6.4"/>
    <m/>
    <m/>
    <m/>
    <n v="6.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30"/>
    <d v="2023-04-19T10:11:35"/>
    <n v="13"/>
    <n v="7"/>
    <n v="6"/>
    <m/>
    <m/>
    <n v="2"/>
    <n v="3"/>
    <n v="1"/>
    <n v="5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40"/>
    <d v="2023-04-19T10:11:35"/>
    <n v="2"/>
    <n v="1"/>
    <n v="1"/>
    <m/>
    <m/>
    <m/>
    <m/>
    <n v="1"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31"/>
    <d v="2023-04-19T10:11:35"/>
    <n v="5"/>
    <n v="3"/>
    <n v="2"/>
    <m/>
    <n v="1"/>
    <n v="1"/>
    <n v="3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9"/>
    <d v="2023-04-19T10:11:35"/>
    <n v="898"/>
    <n v="90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10"/>
    <d v="2023-04-19T10:11:35"/>
    <n v="74"/>
    <n v="7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44"/>
    <d v="2023-04-19T10:11:35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36"/>
    <d v="2023-04-19T10:11:35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14"/>
    <x v="11"/>
    <d v="2023-04-19T10:11:35"/>
    <n v="904"/>
    <n v="305"/>
    <n v="59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7"/>
    <x v="14"/>
    <x v="8"/>
    <d v="2023-04-19T10:01:15"/>
    <n v="2"/>
    <n v="1"/>
    <n v="1"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7"/>
    <x v="14"/>
    <x v="9"/>
    <d v="2023-04-19T10:01:15"/>
    <n v="84"/>
    <n v="8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7"/>
    <x v="14"/>
    <x v="10"/>
    <d v="2023-04-19T10:01:15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7"/>
    <x v="14"/>
    <x v="11"/>
    <d v="2023-04-19T10:01:15"/>
    <n v="84"/>
    <n v="29"/>
    <n v="5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7"/>
    <x v="14"/>
    <x v="12"/>
    <d v="2023-04-19T10:01:15"/>
    <n v="7"/>
    <m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7"/>
    <x v="14"/>
    <x v="13"/>
    <d v="2023-04-19T10:01:31"/>
    <n v="27"/>
    <m/>
    <m/>
    <m/>
    <n v="27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7"/>
    <x v="14"/>
    <x v="15"/>
    <d v="2023-04-19T10:01:31"/>
    <n v="40"/>
    <m/>
    <m/>
    <m/>
    <m/>
    <m/>
    <n v="24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7"/>
    <x v="14"/>
    <x v="16"/>
    <d v="2023-04-19T10:01:31"/>
    <n v="18"/>
    <m/>
    <m/>
    <m/>
    <m/>
    <m/>
    <m/>
    <m/>
    <n v="8"/>
    <m/>
    <n v="1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7"/>
    <x v="14"/>
    <x v="17"/>
    <d v="2023-04-19T10:01:31"/>
    <n v="9.9"/>
    <n v="2.7"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7"/>
    <x v="14"/>
    <x v="18"/>
    <d v="2023-04-19T10:01:3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7"/>
    <x v="14"/>
    <x v="5"/>
    <d v="2023-04-19T10:01:31"/>
    <n v="45"/>
    <n v="25"/>
    <n v="22"/>
    <n v="1"/>
    <m/>
    <m/>
    <n v="12"/>
    <n v="1"/>
    <n v="12"/>
    <n v="8"/>
    <n v="8"/>
    <m/>
    <n v="2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7"/>
    <x v="14"/>
    <x v="6"/>
    <d v="2023-04-19T10:01:31"/>
    <n v="0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7"/>
    <x v="14"/>
    <x v="9"/>
    <d v="2023-04-19T10:01:31"/>
    <n v="33"/>
    <n v="3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7"/>
    <x v="1"/>
    <x v="33"/>
    <d v="2023-04-19T10:01:31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7"/>
    <x v="1"/>
    <x v="11"/>
    <d v="2023-04-19T10:01:31"/>
    <n v="33"/>
    <n v="14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7"/>
    <x v="1"/>
    <x v="34"/>
    <d v="2023-04-19T10:01:31"/>
    <n v="11"/>
    <n v="3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7"/>
    <x v="1"/>
    <x v="13"/>
    <d v="2023-04-19T10:01:52"/>
    <n v="14"/>
    <m/>
    <m/>
    <m/>
    <n v="1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2"/>
    <x v="1"/>
    <x v="16"/>
    <d v="2023-04-19T09:45:27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2"/>
    <x v="1"/>
    <x v="1"/>
    <d v="2023-04-19T09:45:2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2"/>
    <x v="1"/>
    <x v="18"/>
    <d v="2023-04-19T09:45:2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2"/>
    <x v="1"/>
    <x v="5"/>
    <d v="2023-04-19T09:45:27"/>
    <n v="12"/>
    <n v="4"/>
    <n v="8"/>
    <m/>
    <m/>
    <m/>
    <n v="1"/>
    <n v="4"/>
    <n v="3"/>
    <n v="2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2"/>
    <x v="1"/>
    <x v="6"/>
    <d v="2023-04-19T09:45:27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2"/>
    <x v="1"/>
    <x v="9"/>
    <d v="2023-04-19T09:45:27"/>
    <n v="52"/>
    <n v="5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2"/>
    <x v="1"/>
    <x v="10"/>
    <d v="2023-04-19T09:45:27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2"/>
    <x v="11"/>
    <x v="11"/>
    <d v="2023-04-19T09:45:27"/>
    <n v="52"/>
    <n v="22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2"/>
    <x v="11"/>
    <x v="12"/>
    <d v="2023-04-19T09:45:27"/>
    <n v="2"/>
    <n v="0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11"/>
    <x v="13"/>
    <d v="2023-04-19T09:45:41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11"/>
    <x v="15"/>
    <d v="2023-04-19T09:45:41"/>
    <n v="30"/>
    <m/>
    <m/>
    <m/>
    <m/>
    <n v="4"/>
    <n v="10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11"/>
    <x v="16"/>
    <d v="2023-04-19T09:45:41"/>
    <n v="6"/>
    <m/>
    <m/>
    <m/>
    <m/>
    <m/>
    <m/>
    <m/>
    <n v="2"/>
    <m/>
    <n v="2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11"/>
    <x v="17"/>
    <d v="2023-04-19T09:45:41"/>
    <n v="13.6"/>
    <m/>
    <n v="4"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11"/>
    <x v="3"/>
    <d v="2023-04-19T09:45:4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11"/>
    <x v="18"/>
    <d v="2023-04-19T09:45:4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11"/>
    <x v="5"/>
    <d v="2023-04-19T09:45:41"/>
    <n v="27"/>
    <n v="14"/>
    <n v="13"/>
    <m/>
    <n v="1"/>
    <n v="3"/>
    <n v="2"/>
    <n v="3"/>
    <n v="5"/>
    <n v="8"/>
    <n v="2"/>
    <m/>
    <n v="1"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11"/>
    <x v="6"/>
    <d v="2023-04-19T09:45:41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4"/>
    <x v="11"/>
    <x v="16"/>
    <d v="2023-04-19T09:52:39"/>
    <n v="13"/>
    <m/>
    <m/>
    <m/>
    <m/>
    <m/>
    <m/>
    <m/>
    <n v="6"/>
    <m/>
    <n v="4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4"/>
    <x v="11"/>
    <x v="17"/>
    <d v="2023-04-19T09:52:39"/>
    <n v="4.5"/>
    <m/>
    <m/>
    <n v="4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4"/>
    <x v="11"/>
    <x v="29"/>
    <d v="2023-04-19T09:52:39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4"/>
    <x v="11"/>
    <x v="5"/>
    <d v="2023-04-19T09:52:39"/>
    <n v="47"/>
    <n v="22"/>
    <n v="30"/>
    <m/>
    <m/>
    <n v="1"/>
    <n v="7"/>
    <m/>
    <n v="14"/>
    <n v="19"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4"/>
    <x v="11"/>
    <x v="8"/>
    <d v="2023-04-19T09:52:39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4"/>
    <x v="11"/>
    <x v="9"/>
    <d v="2023-04-19T09:52:39"/>
    <n v="128"/>
    <n v="1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4"/>
    <x v="11"/>
    <x v="10"/>
    <d v="2023-04-19T09:52:39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11"/>
    <x v="13"/>
    <d v="2023-04-19T10:17:01"/>
    <n v="10"/>
    <m/>
    <m/>
    <m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11"/>
    <x v="14"/>
    <d v="2023-04-19T10:17:01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11"/>
    <x v="15"/>
    <d v="2023-04-19T10:17:01"/>
    <n v="92"/>
    <m/>
    <m/>
    <m/>
    <m/>
    <n v="12"/>
    <n v="46"/>
    <n v="3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11"/>
    <x v="16"/>
    <d v="2023-04-19T10:17:01"/>
    <n v="11"/>
    <m/>
    <m/>
    <m/>
    <m/>
    <m/>
    <m/>
    <m/>
    <n v="7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11"/>
    <x v="17"/>
    <d v="2023-04-19T10:17:01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11"/>
    <x v="29"/>
    <d v="2023-04-19T10:17:01"/>
    <n v="6.8"/>
    <m/>
    <n v="6.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11"/>
    <x v="5"/>
    <d v="2023-04-19T10:17:01"/>
    <n v="64"/>
    <n v="23"/>
    <n v="41"/>
    <m/>
    <m/>
    <n v="1"/>
    <n v="6"/>
    <n v="8"/>
    <n v="23"/>
    <n v="17"/>
    <n v="7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11"/>
    <x v="8"/>
    <d v="2023-04-19T10:17:01"/>
    <n v="2"/>
    <n v="2"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11"/>
    <x v="23"/>
    <d v="2023-04-19T10:17:0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11"/>
    <x v="30"/>
    <d v="2023-04-19T10:17:01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2"/>
    <x v="5"/>
    <x v="17"/>
    <d v="2023-04-19T09:21:18"/>
    <n v="1.8"/>
    <m/>
    <m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2"/>
    <x v="5"/>
    <x v="3"/>
    <d v="2023-04-19T09:21:1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2"/>
    <x v="5"/>
    <x v="18"/>
    <d v="2023-04-19T09:21:1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2"/>
    <x v="5"/>
    <x v="5"/>
    <d v="2023-04-19T09:21:18"/>
    <n v="10"/>
    <n v="3"/>
    <n v="7"/>
    <m/>
    <m/>
    <n v="1"/>
    <m/>
    <m/>
    <n v="4"/>
    <m/>
    <n v="2"/>
    <m/>
    <n v="2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2"/>
    <x v="5"/>
    <x v="6"/>
    <d v="2023-04-19T09:21:18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2"/>
    <x v="5"/>
    <x v="9"/>
    <d v="2023-04-19T09:21:18"/>
    <n v="71"/>
    <n v="7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2"/>
    <x v="5"/>
    <x v="10"/>
    <d v="2023-04-19T09:21:18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2"/>
    <x v="5"/>
    <x v="11"/>
    <d v="2023-04-19T09:21:18"/>
    <n v="71"/>
    <n v="32"/>
    <n v="3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2"/>
    <x v="5"/>
    <x v="12"/>
    <d v="2023-04-19T09:21:18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13"/>
    <d v="2023-04-19T09:21:45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15"/>
    <d v="2023-04-19T09:21:45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17"/>
    <d v="2023-04-19T09:21:45"/>
    <n v="0.9"/>
    <n v="0.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3"/>
    <d v="2023-04-19T09:21:4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18"/>
    <d v="2023-04-19T09:21:4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5"/>
    <d v="2023-04-19T09:21:45"/>
    <n v="5"/>
    <n v="3"/>
    <n v="2"/>
    <n v="1"/>
    <m/>
    <m/>
    <n v="2"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6"/>
    <d v="2023-04-19T09:21:45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9"/>
    <d v="2023-04-19T09:21:45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10"/>
    <d v="2023-04-19T09:21:4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11"/>
    <d v="2023-04-19T09:21:45"/>
    <n v="27"/>
    <n v="12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12"/>
    <d v="2023-04-19T09:21:4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5"/>
    <x v="5"/>
    <x v="32"/>
    <d v="2023-04-19T09:21:45"/>
    <n v="6"/>
    <n v="4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6"/>
    <x v="5"/>
    <x v="13"/>
    <d v="2023-04-19T09:22:01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6"/>
    <x v="5"/>
    <x v="15"/>
    <d v="2023-04-19T09:22:01"/>
    <n v="10"/>
    <m/>
    <m/>
    <m/>
    <m/>
    <n v="2"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6"/>
    <x v="5"/>
    <x v="16"/>
    <d v="2023-04-19T09:22:01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3"/>
    <x v="5"/>
    <x v="16"/>
    <d v="2023-04-19T09:58:01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3"/>
    <x v="5"/>
    <x v="5"/>
    <d v="2023-04-19T09:58:01"/>
    <n v="3"/>
    <m/>
    <n v="3"/>
    <m/>
    <m/>
    <m/>
    <m/>
    <m/>
    <n v="1"/>
    <n v="1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3"/>
    <x v="5"/>
    <x v="9"/>
    <d v="2023-04-19T09:58:01"/>
    <n v="20"/>
    <n v="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3"/>
    <x v="5"/>
    <x v="10"/>
    <d v="2023-04-19T09:58:0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3"/>
    <x v="5"/>
    <x v="11"/>
    <d v="2023-04-19T09:58:01"/>
    <n v="20"/>
    <n v="11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3"/>
    <x v="5"/>
    <x v="12"/>
    <d v="2023-04-19T09:58:01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7"/>
    <x v="5"/>
    <x v="13"/>
    <d v="2023-04-19T09:59:0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7"/>
    <x v="5"/>
    <x v="15"/>
    <d v="2023-04-19T09:59:05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7"/>
    <x v="5"/>
    <x v="16"/>
    <d v="2023-04-19T09:59:05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7"/>
    <x v="5"/>
    <x v="5"/>
    <d v="2023-04-19T09:59:05"/>
    <n v="5"/>
    <n v="3"/>
    <n v="2"/>
    <m/>
    <m/>
    <m/>
    <n v="1"/>
    <m/>
    <n v="2"/>
    <n v="1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7"/>
    <x v="5"/>
    <x v="9"/>
    <d v="2023-04-19T09:59:05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7"/>
    <x v="5"/>
    <x v="10"/>
    <d v="2023-04-19T09:59:0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7"/>
    <x v="5"/>
    <x v="11"/>
    <d v="2023-04-19T09:59:05"/>
    <n v="24"/>
    <n v="10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7"/>
    <x v="5"/>
    <x v="12"/>
    <d v="2023-04-19T09:59:05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8"/>
    <x v="5"/>
    <x v="13"/>
    <d v="2023-04-19T09:59:28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8"/>
    <x v="5"/>
    <x v="15"/>
    <d v="2023-04-19T09:59:28"/>
    <n v="22"/>
    <m/>
    <m/>
    <m/>
    <m/>
    <n v="4"/>
    <n v="1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8"/>
    <x v="5"/>
    <x v="16"/>
    <d v="2023-04-19T09:59:28"/>
    <n v="4"/>
    <m/>
    <m/>
    <m/>
    <m/>
    <m/>
    <m/>
    <m/>
    <n v="3"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8"/>
    <x v="5"/>
    <x v="9"/>
    <d v="2023-04-19T09:22:38"/>
    <n v="56"/>
    <n v="5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8"/>
    <x v="5"/>
    <x v="11"/>
    <d v="2023-04-19T09:22:38"/>
    <n v="56"/>
    <n v="21"/>
    <n v="3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3"/>
    <x v="5"/>
    <x v="13"/>
    <d v="2023-04-19T09:22:56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3"/>
    <x v="5"/>
    <x v="15"/>
    <d v="2023-04-19T09:22:56"/>
    <n v="26"/>
    <m/>
    <m/>
    <m/>
    <m/>
    <m/>
    <n v="10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3"/>
    <x v="5"/>
    <x v="16"/>
    <d v="2023-04-19T09:22:56"/>
    <n v="5"/>
    <m/>
    <m/>
    <m/>
    <m/>
    <m/>
    <m/>
    <m/>
    <n v="1"/>
    <m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3"/>
    <x v="5"/>
    <x v="17"/>
    <d v="2023-04-19T09:22:56"/>
    <n v="7.6"/>
    <m/>
    <m/>
    <n v="7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3"/>
    <x v="6"/>
    <x v="5"/>
    <d v="2023-04-19T09:22:56"/>
    <n v="22"/>
    <n v="5"/>
    <n v="17"/>
    <m/>
    <m/>
    <n v="3"/>
    <n v="1"/>
    <n v="1"/>
    <n v="5"/>
    <n v="8"/>
    <n v="1"/>
    <m/>
    <n v="1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3"/>
    <x v="6"/>
    <x v="9"/>
    <d v="2023-04-19T09:22:56"/>
    <n v="70"/>
    <n v="7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3"/>
    <x v="6"/>
    <x v="10"/>
    <d v="2023-04-19T09:22:56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3"/>
    <x v="6"/>
    <x v="11"/>
    <d v="2023-04-19T09:22:56"/>
    <n v="70"/>
    <n v="29"/>
    <n v="4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6"/>
    <x v="6"/>
    <x v="11"/>
    <d v="2023-04-19T09:17:21"/>
    <n v="205"/>
    <n v="82"/>
    <n v="1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6"/>
    <x v="13"/>
    <d v="2023-04-19T09:17:48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6"/>
    <x v="15"/>
    <d v="2023-04-19T09:17:48"/>
    <n v="18"/>
    <m/>
    <m/>
    <m/>
    <m/>
    <m/>
    <n v="10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6"/>
    <x v="16"/>
    <d v="2023-04-19T09:17:48"/>
    <n v="7"/>
    <m/>
    <m/>
    <m/>
    <m/>
    <m/>
    <m/>
    <m/>
    <n v="1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1"/>
    <x v="17"/>
    <d v="2023-04-19T09:17:48"/>
    <n v="12"/>
    <n v="3.2"/>
    <m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1"/>
    <x v="3"/>
    <d v="2023-04-19T09:17:4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1"/>
    <x v="18"/>
    <d v="2023-04-19T09:17:4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1"/>
    <x v="5"/>
    <d v="2023-04-19T09:17:48"/>
    <n v="21"/>
    <n v="8"/>
    <n v="13"/>
    <n v="1"/>
    <m/>
    <n v="3"/>
    <n v="4"/>
    <m/>
    <n v="5"/>
    <n v="4"/>
    <n v="1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1"/>
    <x v="6"/>
    <d v="2023-04-19T09:17:48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1"/>
    <x v="9"/>
    <d v="2023-04-19T09:17:48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1"/>
    <x v="10"/>
    <d v="2023-04-19T09:17:48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1"/>
    <x v="33"/>
    <d v="2023-04-19T09:17:4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1"/>
    <x v="11"/>
    <d v="2023-04-19T09:17:48"/>
    <n v="31"/>
    <n v="12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1"/>
    <x v="12"/>
    <d v="2023-04-19T09:17:48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7"/>
    <x v="1"/>
    <x v="34"/>
    <d v="2023-04-19T09:17:48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13"/>
    <d v="2023-04-19T09:18:12"/>
    <n v="8"/>
    <m/>
    <m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15"/>
    <d v="2023-04-19T09:18:12"/>
    <n v="24"/>
    <m/>
    <m/>
    <m/>
    <m/>
    <n v="4"/>
    <n v="6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16"/>
    <d v="2023-04-19T09:18:12"/>
    <n v="5"/>
    <m/>
    <m/>
    <m/>
    <m/>
    <m/>
    <m/>
    <m/>
    <n v="2"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17"/>
    <d v="2023-04-19T09:18:12"/>
    <n v="28.2"/>
    <m/>
    <n v="4.5"/>
    <n v="23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3"/>
    <d v="2023-04-19T09:18:12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18"/>
    <d v="2023-04-19T09:18:12"/>
    <n v="4"/>
    <m/>
    <m/>
    <m/>
    <n v="2"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5"/>
    <d v="2023-04-19T09:18:12"/>
    <n v="30"/>
    <n v="18"/>
    <n v="12"/>
    <m/>
    <n v="1"/>
    <n v="9"/>
    <n v="3"/>
    <n v="3"/>
    <n v="3"/>
    <n v="7"/>
    <n v="2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6"/>
    <d v="2023-04-19T09:18:12"/>
    <n v="2"/>
    <n v="2"/>
    <m/>
    <m/>
    <m/>
    <m/>
    <n v="1"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24"/>
    <d v="2023-04-19T09:18:12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30"/>
    <d v="2023-04-19T09:18:12"/>
    <n v="1"/>
    <m/>
    <n v="1"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9"/>
    <d v="2023-04-19T09:18:12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4"/>
    <x v="1"/>
    <x v="11"/>
    <d v="2023-04-19T09:18:12"/>
    <n v="36"/>
    <n v="18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8"/>
    <x v="1"/>
    <x v="16"/>
    <d v="2023-04-19T09:18:32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8"/>
    <x v="1"/>
    <x v="5"/>
    <d v="2023-04-19T09:18:32"/>
    <n v="1"/>
    <m/>
    <n v="1"/>
    <m/>
    <m/>
    <m/>
    <m/>
    <m/>
    <m/>
    <m/>
    <n v="1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8"/>
    <x v="0"/>
    <x v="9"/>
    <d v="2023-04-19T09:18:32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8"/>
    <x v="0"/>
    <x v="10"/>
    <d v="2023-04-19T09:18:3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8"/>
    <x v="0"/>
    <x v="11"/>
    <d v="2023-04-19T09:18:32"/>
    <n v="22"/>
    <n v="9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8"/>
    <x v="0"/>
    <x v="12"/>
    <d v="2023-04-19T09:18:32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9"/>
    <x v="0"/>
    <x v="13"/>
    <d v="2023-04-19T09:19:10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9"/>
    <x v="0"/>
    <x v="15"/>
    <d v="2023-04-19T09:19:10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9"/>
    <x v="0"/>
    <x v="17"/>
    <d v="2023-04-19T09:19:10"/>
    <n v="6.4"/>
    <m/>
    <n v="3.2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9"/>
    <x v="0"/>
    <x v="5"/>
    <d v="2023-04-19T09:19:10"/>
    <n v="5"/>
    <n v="3"/>
    <n v="2"/>
    <m/>
    <n v="1"/>
    <n v="1"/>
    <m/>
    <n v="1"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9"/>
    <x v="0"/>
    <x v="9"/>
    <d v="2023-04-19T09:19:10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9"/>
    <x v="0"/>
    <x v="10"/>
    <d v="2023-04-19T09:19:10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9"/>
    <x v="0"/>
    <x v="11"/>
    <d v="2023-04-19T09:19:10"/>
    <n v="21"/>
    <n v="9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9"/>
    <x v="0"/>
    <x v="12"/>
    <d v="2023-04-19T09:19:10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16"/>
    <d v="2023-04-19T09:15:05"/>
    <n v="80"/>
    <m/>
    <m/>
    <m/>
    <m/>
    <m/>
    <m/>
    <m/>
    <n v="33"/>
    <m/>
    <n v="30"/>
    <m/>
    <n v="1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17"/>
    <d v="2023-04-19T09:15:05"/>
    <n v="22.4"/>
    <m/>
    <n v="5.6"/>
    <n v="16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1"/>
    <d v="2023-04-19T09:15:05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3"/>
    <d v="2023-04-19T09:15:05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18"/>
    <d v="2023-04-19T09:15:05"/>
    <n v="20"/>
    <m/>
    <m/>
    <n v="8"/>
    <n v="2"/>
    <n v="4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19"/>
    <d v="2023-04-19T09:15:05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28"/>
    <d v="2023-04-19T09:15:05"/>
    <n v="16.8"/>
    <m/>
    <n v="3.2"/>
    <n v="1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29"/>
    <d v="2023-04-19T09:15:05"/>
    <n v="6.4"/>
    <m/>
    <n v="4.4000000000000004"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4"/>
    <d v="2023-04-19T09:15:05"/>
    <n v="3.2"/>
    <m/>
    <m/>
    <m/>
    <n v="3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5"/>
    <d v="2023-04-19T09:15:05"/>
    <n v="258"/>
    <n v="99"/>
    <n v="159"/>
    <n v="0"/>
    <n v="3"/>
    <n v="7"/>
    <n v="31"/>
    <n v="29"/>
    <n v="68"/>
    <n v="55"/>
    <n v="33"/>
    <m/>
    <n v="15"/>
    <m/>
    <n v="1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6"/>
    <d v="2023-04-19T09:15:05"/>
    <n v="13"/>
    <n v="7"/>
    <n v="6"/>
    <m/>
    <n v="2"/>
    <n v="4"/>
    <n v="1"/>
    <n v="2"/>
    <n v="2"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8"/>
    <d v="2023-04-19T09:15:05"/>
    <n v="3"/>
    <n v="2"/>
    <n v="1"/>
    <m/>
    <n v="1"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9"/>
    <d v="2023-04-19T09:15:05"/>
    <n v="259"/>
    <n v="25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10"/>
    <d v="2023-04-19T09:15:05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33"/>
    <d v="2023-04-19T09:15:05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11"/>
    <d v="2023-04-19T09:15:05"/>
    <n v="259"/>
    <n v="122"/>
    <n v="13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"/>
    <x v="0"/>
    <x v="12"/>
    <d v="2023-04-19T09:15:05"/>
    <n v="16"/>
    <n v="6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0"/>
    <x v="0"/>
    <x v="13"/>
    <d v="2023-04-19T09:19:27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0"/>
    <x v="0"/>
    <x v="15"/>
    <d v="2023-04-19T09:19:27"/>
    <n v="8"/>
    <m/>
    <m/>
    <m/>
    <m/>
    <n v="2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0"/>
    <x v="0"/>
    <x v="16"/>
    <d v="2023-04-19T09:19:27"/>
    <n v="5"/>
    <m/>
    <m/>
    <m/>
    <m/>
    <m/>
    <m/>
    <m/>
    <m/>
    <m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0"/>
    <x v="0"/>
    <x v="1"/>
    <d v="2023-04-19T09:19:2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0"/>
    <x v="0"/>
    <x v="18"/>
    <d v="2023-04-19T09:19:2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0"/>
    <x v="0"/>
    <x v="5"/>
    <d v="2023-04-19T09:19:27"/>
    <n v="8"/>
    <n v="7"/>
    <n v="1"/>
    <m/>
    <m/>
    <m/>
    <m/>
    <n v="2"/>
    <n v="1"/>
    <n v="2"/>
    <m/>
    <m/>
    <n v="2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0"/>
    <x v="0"/>
    <x v="6"/>
    <d v="2023-04-19T09:19:27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0"/>
    <x v="0"/>
    <x v="9"/>
    <d v="2023-04-19T09:19:27"/>
    <n v="23"/>
    <n v="2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0"/>
    <x v="0"/>
    <x v="11"/>
    <d v="2023-04-19T09:19:27"/>
    <n v="23"/>
    <n v="10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0"/>
    <x v="0"/>
    <x v="13"/>
    <d v="2023-04-19T09:20:06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16"/>
    <d v="2023-04-19T09:11:09"/>
    <n v="195"/>
    <m/>
    <m/>
    <m/>
    <m/>
    <m/>
    <m/>
    <m/>
    <n v="71"/>
    <m/>
    <n v="84"/>
    <n v="4"/>
    <n v="3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17"/>
    <d v="2023-04-19T09:11:09"/>
    <n v="192.2"/>
    <n v="8.1999999999999993"/>
    <n v="38.4"/>
    <n v="14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19"/>
    <d v="2023-04-19T09:11:09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20"/>
    <d v="2023-04-19T09:11:09"/>
    <n v="12"/>
    <n v="4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41"/>
    <d v="2023-04-19T09:11:09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29"/>
    <d v="2023-04-19T09:11:09"/>
    <n v="7.6"/>
    <m/>
    <m/>
    <m/>
    <n v="7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4"/>
    <d v="2023-04-19T09:11:09"/>
    <n v="8.8000000000000007"/>
    <n v="4.4000000000000004"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5"/>
    <d v="2023-04-19T09:11:09"/>
    <n v="469"/>
    <n v="169"/>
    <n v="300"/>
    <n v="3"/>
    <n v="13"/>
    <n v="53"/>
    <n v="52"/>
    <n v="47"/>
    <n v="91"/>
    <n v="57"/>
    <n v="71"/>
    <m/>
    <n v="42"/>
    <n v="4"/>
    <n v="3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6"/>
    <d v="2023-04-19T09:11:09"/>
    <n v="1"/>
    <m/>
    <n v="1"/>
    <m/>
    <m/>
    <m/>
    <m/>
    <m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7"/>
    <d v="2023-04-19T09:11:09"/>
    <n v="4"/>
    <n v="2"/>
    <n v="2"/>
    <n v="1"/>
    <n v="2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8"/>
    <d v="2023-04-19T09:11:09"/>
    <n v="5"/>
    <n v="1"/>
    <n v="4"/>
    <n v="1"/>
    <m/>
    <n v="1"/>
    <n v="3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21"/>
    <d v="2023-04-19T09:11:09"/>
    <n v="33"/>
    <m/>
    <n v="3"/>
    <n v="4"/>
    <n v="2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23"/>
    <d v="2023-04-19T09:11:09"/>
    <n v="38"/>
    <m/>
    <m/>
    <m/>
    <m/>
    <n v="2"/>
    <n v="22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"/>
    <x v="0"/>
    <x v="24"/>
    <d v="2023-04-19T09:11:09"/>
    <n v="6"/>
    <m/>
    <m/>
    <m/>
    <m/>
    <m/>
    <m/>
    <m/>
    <n v="1"/>
    <m/>
    <n v="4"/>
    <n v="1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17"/>
    <d v="2023-04-19T09:06:28"/>
    <n v="49.3"/>
    <n v="5.0999999999999996"/>
    <n v="4"/>
    <n v="40.20000000000000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1"/>
    <d v="2023-04-19T09:06:2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0"/>
    <x v="0"/>
    <x v="3"/>
    <d v="2023-04-19T09:06:28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0"/>
    <x v="5"/>
    <d v="2023-04-19T09:12:29"/>
    <n v="274"/>
    <n v="131"/>
    <n v="169"/>
    <n v="2"/>
    <n v="8"/>
    <n v="16"/>
    <n v="48"/>
    <n v="26"/>
    <n v="59"/>
    <n v="43"/>
    <n v="40"/>
    <m/>
    <n v="21"/>
    <n v="2"/>
    <n v="9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0"/>
    <x v="6"/>
    <d v="2023-04-19T09:12:29"/>
    <n v="3"/>
    <n v="2"/>
    <n v="1"/>
    <m/>
    <m/>
    <m/>
    <n v="1"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0"/>
    <x v="8"/>
    <d v="2023-04-19T09:12:29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0"/>
    <x v="23"/>
    <d v="2023-04-19T09:12:2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0"/>
    <x v="30"/>
    <d v="2023-04-19T09:12:29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0"/>
    <x v="9"/>
    <d v="2023-04-19T09:12:29"/>
    <n v="257"/>
    <n v="25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0"/>
    <x v="10"/>
    <d v="2023-04-19T09:12:29"/>
    <n v="15"/>
    <n v="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0"/>
    <x v="11"/>
    <d v="2023-04-19T09:12:29"/>
    <n v="257"/>
    <n v="122"/>
    <n v="13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0"/>
    <x v="12"/>
    <d v="2023-04-19T09:12:29"/>
    <n v="15"/>
    <n v="5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8"/>
    <x v="0"/>
    <x v="32"/>
    <d v="2023-04-19T09:12:29"/>
    <n v="5"/>
    <n v="3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0"/>
    <x v="13"/>
    <d v="2023-04-19T09:12:50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0"/>
    <x v="15"/>
    <d v="2023-04-19T09:12:50"/>
    <n v="42"/>
    <m/>
    <m/>
    <m/>
    <m/>
    <m/>
    <n v="26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15"/>
    <x v="16"/>
    <d v="2023-04-19T09:12:50"/>
    <n v="5"/>
    <m/>
    <m/>
    <m/>
    <m/>
    <m/>
    <m/>
    <m/>
    <n v="5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15"/>
    <x v="17"/>
    <d v="2023-04-19T09:12:50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15"/>
    <x v="3"/>
    <d v="2023-04-19T09:12:50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15"/>
    <x v="18"/>
    <d v="2023-04-19T09:12:50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9"/>
    <x v="15"/>
    <x v="4"/>
    <d v="2023-04-19T09:12:50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15"/>
    <x v="9"/>
    <d v="2023-04-19T09:45:41"/>
    <n v="52"/>
    <n v="5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15"/>
    <x v="10"/>
    <d v="2023-04-19T09:45:4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15"/>
    <x v="33"/>
    <d v="2023-04-19T09:45:4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0"/>
    <x v="11"/>
    <d v="2023-04-19T09:45:41"/>
    <n v="52"/>
    <n v="21"/>
    <n v="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0"/>
    <x v="12"/>
    <d v="2023-04-19T09:45:41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6"/>
    <x v="0"/>
    <x v="34"/>
    <d v="2023-04-19T09:45:41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7"/>
    <x v="0"/>
    <x v="9"/>
    <d v="2023-04-19T09:45:56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7"/>
    <x v="0"/>
    <x v="11"/>
    <d v="2023-04-19T09:45:56"/>
    <n v="8"/>
    <n v="5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13"/>
    <d v="2023-04-19T09:46:14"/>
    <n v="11"/>
    <m/>
    <m/>
    <m/>
    <n v="10"/>
    <m/>
    <m/>
    <m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15"/>
    <d v="2023-04-19T09:46:14"/>
    <n v="22"/>
    <m/>
    <m/>
    <m/>
    <m/>
    <n v="2"/>
    <n v="20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16"/>
    <d v="2023-04-19T09:46:14"/>
    <n v="11"/>
    <m/>
    <m/>
    <m/>
    <m/>
    <m/>
    <m/>
    <m/>
    <n v="6"/>
    <m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17"/>
    <d v="2023-04-19T09:46:14"/>
    <n v="4.0999999999999996"/>
    <m/>
    <n v="4.099999999999999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1"/>
    <d v="2023-04-19T09:46:1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18"/>
    <d v="2023-04-19T09:46:1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5"/>
    <d v="2023-04-19T09:46:14"/>
    <n v="28"/>
    <n v="10"/>
    <n v="18"/>
    <m/>
    <n v="2"/>
    <m/>
    <n v="5"/>
    <n v="1"/>
    <n v="10"/>
    <m/>
    <n v="6"/>
    <m/>
    <n v="2"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6"/>
    <d v="2023-04-19T09:46:14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9"/>
    <d v="2023-04-19T09:46:14"/>
    <n v="80"/>
    <n v="8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10"/>
    <d v="2023-04-19T09:46:14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11"/>
    <d v="2023-04-19T09:46:14"/>
    <n v="80"/>
    <n v="47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8"/>
    <x v="0"/>
    <x v="12"/>
    <d v="2023-04-19T09:46:14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0"/>
    <x v="13"/>
    <d v="2023-04-19T09:46:40"/>
    <n v="10"/>
    <m/>
    <m/>
    <m/>
    <n v="8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0"/>
    <x v="15"/>
    <d v="2023-04-19T09:46:40"/>
    <n v="20"/>
    <m/>
    <m/>
    <m/>
    <m/>
    <m/>
    <n v="6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0"/>
    <x v="16"/>
    <d v="2023-04-19T09:46:40"/>
    <n v="3"/>
    <m/>
    <m/>
    <m/>
    <m/>
    <m/>
    <m/>
    <m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0"/>
    <x v="3"/>
    <d v="2023-04-19T09:46:4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4"/>
    <x v="0"/>
    <x v="10"/>
    <d v="2023-04-19T09:28:57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4"/>
    <x v="0"/>
    <x v="11"/>
    <d v="2023-04-19T09:28:57"/>
    <n v="82"/>
    <n v="38"/>
    <n v="4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4"/>
    <x v="0"/>
    <x v="12"/>
    <d v="2023-04-19T09:28:57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5"/>
    <x v="0"/>
    <x v="13"/>
    <d v="2023-04-19T09:29:17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8"/>
    <x v="0"/>
    <x v="17"/>
    <d v="2023-04-19T09:34:31"/>
    <n v="3.6"/>
    <m/>
    <n v="1.8"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8"/>
    <x v="0"/>
    <x v="29"/>
    <d v="2023-04-19T09:34:31"/>
    <n v="3.2"/>
    <m/>
    <m/>
    <m/>
    <n v="3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8"/>
    <x v="0"/>
    <x v="5"/>
    <d v="2023-04-19T09:34:31"/>
    <n v="19"/>
    <n v="10"/>
    <n v="9"/>
    <m/>
    <n v="1"/>
    <n v="1"/>
    <n v="4"/>
    <n v="0"/>
    <n v="6"/>
    <n v="5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8"/>
    <x v="0"/>
    <x v="8"/>
    <d v="2023-04-19T09:34:31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8"/>
    <x v="0"/>
    <x v="9"/>
    <d v="2023-04-19T09:34:31"/>
    <n v="41"/>
    <n v="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8"/>
    <x v="0"/>
    <x v="10"/>
    <d v="2023-04-19T09:34:3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8"/>
    <x v="0"/>
    <x v="11"/>
    <d v="2023-04-19T09:34:31"/>
    <n v="41"/>
    <n v="19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8"/>
    <x v="0"/>
    <x v="12"/>
    <d v="2023-04-19T09:34:31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9"/>
    <x v="0"/>
    <x v="13"/>
    <d v="2023-04-19T09:35:2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9"/>
    <x v="0"/>
    <x v="15"/>
    <d v="2023-04-19T09:35:29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9"/>
    <x v="0"/>
    <x v="5"/>
    <d v="2023-04-19T09:35:29"/>
    <n v="2"/>
    <n v="2"/>
    <m/>
    <m/>
    <m/>
    <m/>
    <n v="1"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9"/>
    <x v="0"/>
    <x v="9"/>
    <d v="2023-04-19T09:35:29"/>
    <n v="26"/>
    <n v="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9"/>
    <x v="0"/>
    <x v="10"/>
    <d v="2023-04-19T09:35:29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9"/>
    <x v="0"/>
    <x v="11"/>
    <d v="2023-04-19T09:35:29"/>
    <n v="26"/>
    <n v="12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9"/>
    <x v="0"/>
    <x v="12"/>
    <d v="2023-04-19T09:35:29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0"/>
    <x v="13"/>
    <d v="2023-04-19T09:36:02"/>
    <n v="7"/>
    <m/>
    <m/>
    <m/>
    <n v="4"/>
    <n v="2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0"/>
    <x v="18"/>
    <d v="2023-04-19T09:36:25"/>
    <n v="4"/>
    <m/>
    <m/>
    <n v="2"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0"/>
    <x v="28"/>
    <d v="2023-04-19T09:36:25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0"/>
    <x v="5"/>
    <d v="2023-04-19T09:36:25"/>
    <n v="41"/>
    <n v="16"/>
    <n v="25"/>
    <m/>
    <m/>
    <n v="2"/>
    <n v="2"/>
    <n v="3"/>
    <n v="6"/>
    <n v="19"/>
    <n v="5"/>
    <m/>
    <n v="1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0"/>
    <x v="6"/>
    <d v="2023-04-19T09:36:25"/>
    <n v="2"/>
    <n v="2"/>
    <m/>
    <m/>
    <m/>
    <n v="1"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0"/>
    <x v="9"/>
    <d v="2023-04-19T09:36:25"/>
    <n v="83"/>
    <n v="8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0"/>
    <x v="10"/>
    <d v="2023-04-19T09:36:25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0"/>
    <x v="11"/>
    <d v="2023-04-19T09:36:25"/>
    <n v="83"/>
    <n v="38"/>
    <n v="4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0"/>
    <x v="12"/>
    <d v="2023-04-19T09:36:25"/>
    <n v="7"/>
    <n v="4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7"/>
    <x v="0"/>
    <x v="15"/>
    <d v="2023-04-19T09:36:48"/>
    <n v="6"/>
    <m/>
    <m/>
    <m/>
    <m/>
    <n v="2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7"/>
    <x v="0"/>
    <x v="5"/>
    <d v="2023-04-19T09:36:48"/>
    <n v="3"/>
    <n v="1"/>
    <n v="2"/>
    <m/>
    <m/>
    <m/>
    <m/>
    <n v="1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7"/>
    <x v="0"/>
    <x v="9"/>
    <d v="2023-04-19T09:36:48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7"/>
    <x v="0"/>
    <x v="10"/>
    <d v="2023-04-19T09:36:48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7"/>
    <x v="0"/>
    <x v="11"/>
    <d v="2023-04-19T09:36:48"/>
    <n v="36"/>
    <n v="21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7"/>
    <x v="0"/>
    <x v="12"/>
    <d v="2023-04-19T09:36:48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13"/>
    <d v="2023-04-19T09:37:10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15"/>
    <d v="2023-04-19T09:37:10"/>
    <n v="22"/>
    <m/>
    <m/>
    <m/>
    <m/>
    <n v="4"/>
    <n v="8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16"/>
    <d v="2023-04-19T09:37:10"/>
    <n v="4"/>
    <m/>
    <m/>
    <m/>
    <m/>
    <m/>
    <m/>
    <m/>
    <m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17"/>
    <d v="2023-04-19T09:37:10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3"/>
    <d v="2023-04-19T09:37:1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18"/>
    <d v="2023-04-19T09:37:1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5"/>
    <d v="2023-04-19T09:37:10"/>
    <n v="16"/>
    <n v="7"/>
    <n v="9"/>
    <m/>
    <n v="1"/>
    <m/>
    <n v="2"/>
    <n v="2"/>
    <n v="4"/>
    <n v="5"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6"/>
    <d v="2023-04-19T09:37:10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9"/>
    <d v="2023-04-19T09:37:10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10"/>
    <d v="2023-04-19T09:37:10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11"/>
    <d v="2023-04-19T09:37:10"/>
    <n v="32"/>
    <n v="14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9"/>
    <x v="0"/>
    <x v="12"/>
    <d v="2023-04-19T09:37:10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0"/>
    <x v="0"/>
    <x v="13"/>
    <d v="2023-04-19T09:37:33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0"/>
    <x v="0"/>
    <x v="15"/>
    <d v="2023-04-19T09:37:33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0"/>
    <x v="0"/>
    <x v="17"/>
    <d v="2023-04-19T09:37:33"/>
    <n v="6.4"/>
    <n v="4"/>
    <n v="2.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0"/>
    <x v="0"/>
    <x v="5"/>
    <d v="2023-04-19T09:37:33"/>
    <n v="9"/>
    <n v="3"/>
    <n v="6"/>
    <n v="1"/>
    <n v="1"/>
    <m/>
    <n v="3"/>
    <m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0"/>
    <x v="0"/>
    <x v="9"/>
    <d v="2023-04-19T09:37:33"/>
    <n v="58"/>
    <n v="5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0"/>
    <x v="0"/>
    <x v="10"/>
    <d v="2023-04-19T09:37:3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0"/>
    <x v="0"/>
    <x v="11"/>
    <d v="2023-04-19T09:37:33"/>
    <n v="58"/>
    <n v="28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0"/>
    <x v="0"/>
    <x v="12"/>
    <d v="2023-04-19T09:37:33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1"/>
    <x v="0"/>
    <x v="13"/>
    <d v="2023-04-19T09:37:50"/>
    <n v="19"/>
    <m/>
    <m/>
    <m/>
    <n v="18"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1"/>
    <x v="0"/>
    <x v="15"/>
    <d v="2023-04-19T09:37:50"/>
    <n v="77"/>
    <m/>
    <m/>
    <m/>
    <m/>
    <n v="12"/>
    <n v="28"/>
    <n v="3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1"/>
    <x v="0"/>
    <x v="16"/>
    <d v="2023-04-19T09:37:50"/>
    <n v="12"/>
    <m/>
    <m/>
    <m/>
    <m/>
    <m/>
    <m/>
    <m/>
    <n v="2"/>
    <m/>
    <n v="8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1"/>
    <x v="0"/>
    <x v="17"/>
    <d v="2023-04-19T09:37:50"/>
    <n v="8.8000000000000007"/>
    <m/>
    <m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1"/>
    <x v="0"/>
    <x v="5"/>
    <d v="2023-04-19T09:37:50"/>
    <n v="60"/>
    <n v="23"/>
    <n v="37"/>
    <m/>
    <m/>
    <n v="3"/>
    <n v="9"/>
    <n v="6"/>
    <n v="14"/>
    <n v="19"/>
    <n v="3"/>
    <m/>
    <n v="4"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1"/>
    <x v="0"/>
    <x v="9"/>
    <d v="2023-04-19T09:37:50"/>
    <n v="164"/>
    <n v="16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0"/>
    <x v="15"/>
    <d v="2023-04-19T09:36:02"/>
    <n v="16"/>
    <m/>
    <m/>
    <m/>
    <m/>
    <n v="2"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0"/>
    <x v="11"/>
    <d v="2023-04-19T10:07:01"/>
    <n v="568"/>
    <n v="242"/>
    <n v="3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0"/>
    <x v="12"/>
    <d v="2023-04-19T10:07:01"/>
    <n v="98"/>
    <n v="24"/>
    <n v="7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0"/>
    <x v="34"/>
    <d v="2023-04-19T10:07:01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0"/>
    <x v="13"/>
    <d v="2023-04-19T10:07:19"/>
    <n v="211"/>
    <m/>
    <m/>
    <m/>
    <n v="133"/>
    <n v="7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0"/>
    <x v="14"/>
    <d v="2023-04-19T10:07:19"/>
    <n v="37"/>
    <m/>
    <m/>
    <m/>
    <n v="21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0"/>
    <x v="15"/>
    <d v="2023-04-19T10:07:19"/>
    <n v="529"/>
    <m/>
    <m/>
    <m/>
    <m/>
    <n v="26"/>
    <n v="260"/>
    <n v="24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0"/>
    <x v="16"/>
    <d v="2023-04-19T10:07:19"/>
    <n v="234"/>
    <m/>
    <m/>
    <m/>
    <m/>
    <m/>
    <m/>
    <m/>
    <n v="97"/>
    <m/>
    <n v="74"/>
    <n v="22"/>
    <n v="4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0"/>
    <x v="17"/>
    <d v="2023-04-19T10:07:19"/>
    <n v="215.2"/>
    <n v="26.4"/>
    <n v="44.8"/>
    <n v="14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0"/>
    <x v="1"/>
    <d v="2023-04-19T10:07:19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0"/>
    <x v="3"/>
    <d v="2023-04-19T10:07:19"/>
    <n v="18"/>
    <m/>
    <m/>
    <m/>
    <m/>
    <m/>
    <n v="8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0"/>
    <x v="18"/>
    <d v="2023-04-19T10:07:19"/>
    <n v="26"/>
    <m/>
    <m/>
    <n v="4"/>
    <m/>
    <n v="4"/>
    <n v="8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0"/>
    <x v="19"/>
    <d v="2023-04-19T10:07:19"/>
    <n v="6"/>
    <m/>
    <m/>
    <m/>
    <m/>
    <m/>
    <m/>
    <m/>
    <m/>
    <n v="3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28"/>
    <d v="2023-04-19T10:07:19"/>
    <n v="14.4"/>
    <n v="0.8"/>
    <n v="9.6"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20"/>
    <d v="2023-04-19T10:07:19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29"/>
    <d v="2023-04-19T10:07:19"/>
    <n v="52.8"/>
    <n v="2.4"/>
    <n v="7.2"/>
    <n v="24.8"/>
    <n v="15.2"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4"/>
    <d v="2023-04-19T10:07:19"/>
    <n v="22"/>
    <n v="4.8"/>
    <m/>
    <n v="1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5"/>
    <d v="2023-04-19T10:07:19"/>
    <n v="679"/>
    <n v="248"/>
    <n v="431"/>
    <n v="14"/>
    <n v="19"/>
    <n v="59"/>
    <n v="77"/>
    <n v="60"/>
    <n v="130"/>
    <n v="123"/>
    <n v="97"/>
    <m/>
    <n v="37"/>
    <n v="22"/>
    <n v="4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6"/>
    <d v="2023-04-19T10:07:19"/>
    <n v="20"/>
    <n v="9"/>
    <n v="11"/>
    <n v="1"/>
    <n v="4"/>
    <n v="2"/>
    <m/>
    <n v="2"/>
    <n v="4"/>
    <n v="5"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7"/>
    <d v="2023-04-19T10:07:19"/>
    <n v="1"/>
    <m/>
    <n v="1"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8"/>
    <d v="2023-04-19T10:07:19"/>
    <n v="19"/>
    <n v="9"/>
    <n v="10"/>
    <n v="3"/>
    <n v="2"/>
    <n v="9"/>
    <n v="4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21"/>
    <d v="2023-04-19T10:07:19"/>
    <n v="16"/>
    <m/>
    <m/>
    <n v="6"/>
    <n v="8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22"/>
    <d v="2023-04-19T10:07:1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23"/>
    <d v="2023-04-19T10:07:19"/>
    <n v="26"/>
    <m/>
    <m/>
    <m/>
    <m/>
    <n v="2"/>
    <n v="10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24"/>
    <d v="2023-04-19T10:07:19"/>
    <n v="6"/>
    <m/>
    <m/>
    <m/>
    <m/>
    <m/>
    <m/>
    <m/>
    <m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26"/>
    <d v="2023-04-19T10:07:19"/>
    <n v="13.2"/>
    <m/>
    <m/>
    <n v="8.8000000000000007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27"/>
    <d v="2023-04-19T10:07:19"/>
    <n v="12"/>
    <m/>
    <m/>
    <n v="3.6"/>
    <n v="4.8"/>
    <n v="3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30"/>
    <d v="2023-04-19T10:07:19"/>
    <n v="25"/>
    <n v="10"/>
    <n v="15"/>
    <m/>
    <m/>
    <n v="3"/>
    <n v="4"/>
    <n v="3"/>
    <n v="5"/>
    <n v="7"/>
    <m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31"/>
    <d v="2023-04-19T10:07:19"/>
    <n v="7"/>
    <n v="6"/>
    <n v="1"/>
    <m/>
    <m/>
    <n v="4"/>
    <n v="2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9"/>
    <d v="2023-04-19T10:07:19"/>
    <n v="696"/>
    <n v="69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10"/>
    <d v="2023-04-19T10:07:19"/>
    <n v="56"/>
    <n v="5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44"/>
    <d v="2023-04-19T10:07:19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11"/>
    <d v="2023-04-19T10:07:19"/>
    <n v="696"/>
    <n v="269"/>
    <n v="4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12"/>
    <d v="2023-04-19T10:07:19"/>
    <n v="56"/>
    <n v="23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"/>
    <x v="1"/>
    <x v="45"/>
    <d v="2023-04-19T10:07:19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1"/>
    <x v="16"/>
    <d v="2023-04-19T09:36:02"/>
    <n v="6"/>
    <m/>
    <m/>
    <m/>
    <m/>
    <m/>
    <m/>
    <m/>
    <m/>
    <m/>
    <n v="4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1"/>
    <x v="17"/>
    <d v="2023-04-19T09:36:02"/>
    <n v="9.1999999999999993"/>
    <m/>
    <m/>
    <n v="9.199999999999999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1"/>
    <x v="3"/>
    <d v="2023-04-19T09:36:02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1"/>
    <x v="18"/>
    <d v="2023-04-19T09:36:02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1"/>
    <x v="5"/>
    <d v="2023-04-19T09:36:02"/>
    <n v="19"/>
    <n v="8"/>
    <n v="11"/>
    <m/>
    <m/>
    <n v="3"/>
    <n v="2"/>
    <n v="2"/>
    <n v="2"/>
    <n v="5"/>
    <n v="1"/>
    <m/>
    <n v="2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1"/>
    <x v="6"/>
    <d v="2023-04-19T09:36:02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1"/>
    <x v="9"/>
    <d v="2023-04-19T09:36:02"/>
    <n v="45"/>
    <n v="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1"/>
    <x v="18"/>
    <d v="2023-04-19T09:46:4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1"/>
    <x v="5"/>
    <d v="2023-04-19T09:46:40"/>
    <n v="18"/>
    <n v="4"/>
    <n v="14"/>
    <m/>
    <m/>
    <m/>
    <n v="4"/>
    <n v="1"/>
    <n v="3"/>
    <n v="7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1"/>
    <x v="6"/>
    <d v="2023-04-19T09:46:40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1"/>
    <x v="9"/>
    <d v="2023-04-19T09:46:40"/>
    <n v="49"/>
    <n v="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1"/>
    <x v="10"/>
    <d v="2023-04-19T09:46:40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1"/>
    <x v="33"/>
    <d v="2023-04-19T09:46:40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1"/>
    <x v="11"/>
    <d v="2023-04-19T09:46:40"/>
    <n v="49"/>
    <n v="24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1"/>
    <x v="12"/>
    <d v="2023-04-19T09:46:40"/>
    <n v="8"/>
    <n v="2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5"/>
    <x v="1"/>
    <x v="34"/>
    <d v="2023-04-19T09:46:40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6"/>
    <x v="1"/>
    <x v="13"/>
    <d v="2023-04-19T09:47:01"/>
    <n v="10"/>
    <m/>
    <m/>
    <m/>
    <n v="8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6"/>
    <x v="13"/>
    <x v="15"/>
    <d v="2023-04-19T09:47:01"/>
    <n v="40"/>
    <m/>
    <m/>
    <m/>
    <m/>
    <n v="4"/>
    <n v="22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6"/>
    <x v="13"/>
    <x v="16"/>
    <d v="2023-04-19T09:47:01"/>
    <n v="6"/>
    <m/>
    <m/>
    <m/>
    <m/>
    <m/>
    <m/>
    <m/>
    <n v="4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6"/>
    <x v="13"/>
    <x v="17"/>
    <d v="2023-04-19T09:47:01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6"/>
    <x v="13"/>
    <x v="5"/>
    <d v="2023-04-19T09:47:01"/>
    <n v="31"/>
    <n v="10"/>
    <n v="21"/>
    <m/>
    <m/>
    <n v="1"/>
    <n v="4"/>
    <n v="3"/>
    <n v="11"/>
    <n v="7"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6"/>
    <x v="13"/>
    <x v="9"/>
    <d v="2023-04-19T09:47:01"/>
    <n v="58"/>
    <n v="5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6"/>
    <x v="13"/>
    <x v="10"/>
    <d v="2023-04-19T09:47:01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6"/>
    <x v="13"/>
    <x v="11"/>
    <d v="2023-04-19T09:47:01"/>
    <n v="58"/>
    <n v="31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6"/>
    <x v="13"/>
    <x v="12"/>
    <d v="2023-04-19T09:47:01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7"/>
    <x v="13"/>
    <x v="13"/>
    <d v="2023-04-19T09:47:2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7"/>
    <x v="13"/>
    <x v="15"/>
    <d v="2023-04-19T09:47:29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7"/>
    <x v="13"/>
    <x v="5"/>
    <d v="2023-04-19T09:47:29"/>
    <n v="3"/>
    <n v="1"/>
    <n v="2"/>
    <m/>
    <m/>
    <m/>
    <n v="1"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7"/>
    <x v="13"/>
    <x v="9"/>
    <d v="2023-04-19T09:47:29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7"/>
    <x v="0"/>
    <x v="11"/>
    <d v="2023-04-19T09:47:29"/>
    <n v="6"/>
    <n v="2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13"/>
    <d v="2023-04-19T09:47:54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15"/>
    <d v="2023-04-19T09:47:54"/>
    <n v="34"/>
    <m/>
    <m/>
    <m/>
    <m/>
    <m/>
    <n v="12"/>
    <n v="2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16"/>
    <d v="2023-04-19T09:47:54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17"/>
    <d v="2023-04-19T09:47:54"/>
    <n v="5.0999999999999996"/>
    <n v="0.8"/>
    <n v="3.4"/>
    <n v="0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2"/>
    <d v="2023-04-19T09:47:54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18"/>
    <d v="2023-04-19T09:47:54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29"/>
    <d v="2023-04-19T09:47:54"/>
    <n v="3.2"/>
    <m/>
    <m/>
    <m/>
    <m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4"/>
    <d v="2023-04-19T09:47:54"/>
    <n v="4.4000000000000004"/>
    <m/>
    <n v="4.400000000000000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5"/>
    <d v="2023-04-19T09:47:54"/>
    <n v="24"/>
    <n v="12"/>
    <n v="12"/>
    <n v="1"/>
    <n v="1"/>
    <n v="1"/>
    <n v="2"/>
    <n v="1"/>
    <n v="6"/>
    <n v="11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6"/>
    <d v="2023-04-19T09:47:54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8"/>
    <d v="2023-04-19T09:47:54"/>
    <n v="2"/>
    <n v="1"/>
    <n v="1"/>
    <m/>
    <n v="1"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9"/>
    <d v="2023-04-19T09:47:54"/>
    <n v="30"/>
    <n v="3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10"/>
    <d v="2023-04-19T09:47:5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11"/>
    <d v="2023-04-19T09:47:54"/>
    <n v="30"/>
    <n v="13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4"/>
    <x v="0"/>
    <x v="12"/>
    <d v="2023-04-19T09:47:54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8"/>
    <x v="0"/>
    <x v="13"/>
    <d v="2023-04-19T09:48:20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8"/>
    <x v="0"/>
    <x v="15"/>
    <d v="2023-04-19T09:48:20"/>
    <n v="12"/>
    <m/>
    <m/>
    <m/>
    <m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8"/>
    <x v="0"/>
    <x v="16"/>
    <d v="2023-04-19T09:48:20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8"/>
    <x v="0"/>
    <x v="5"/>
    <d v="2023-04-19T09:48:20"/>
    <n v="10"/>
    <n v="5"/>
    <n v="5"/>
    <m/>
    <m/>
    <m/>
    <n v="2"/>
    <m/>
    <n v="4"/>
    <n v="2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8"/>
    <x v="0"/>
    <x v="9"/>
    <d v="2023-04-19T09:48:20"/>
    <n v="73"/>
    <n v="7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8"/>
    <x v="0"/>
    <x v="10"/>
    <d v="2023-04-19T09:48:20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0"/>
    <x v="9"/>
    <d v="2023-04-19T10:17:01"/>
    <n v="199"/>
    <n v="19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6"/>
    <x v="0"/>
    <x v="11"/>
    <d v="2023-04-19T10:17:01"/>
    <n v="199"/>
    <n v="91"/>
    <n v="10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7"/>
    <x v="0"/>
    <x v="13"/>
    <d v="2023-04-19T10:17:19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7"/>
    <x v="0"/>
    <x v="15"/>
    <d v="2023-04-19T10:17:19"/>
    <n v="16"/>
    <m/>
    <m/>
    <m/>
    <m/>
    <n v="2"/>
    <n v="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7"/>
    <x v="0"/>
    <x v="16"/>
    <d v="2023-04-19T10:17:19"/>
    <n v="13"/>
    <m/>
    <m/>
    <m/>
    <m/>
    <m/>
    <m/>
    <m/>
    <n v="7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7"/>
    <x v="0"/>
    <x v="17"/>
    <d v="2023-04-19T10:17:19"/>
    <n v="13.5"/>
    <m/>
    <n v="7.2"/>
    <n v="6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7"/>
    <x v="0"/>
    <x v="3"/>
    <d v="2023-04-19T10:17:1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7"/>
    <x v="0"/>
    <x v="16"/>
    <d v="2023-04-19T09:56:44"/>
    <n v="4"/>
    <m/>
    <m/>
    <m/>
    <m/>
    <m/>
    <m/>
    <m/>
    <n v="3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7"/>
    <x v="0"/>
    <x v="17"/>
    <d v="2023-04-19T09:56:44"/>
    <n v="12.3"/>
    <m/>
    <n v="2.4"/>
    <n v="9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7"/>
    <x v="0"/>
    <x v="5"/>
    <d v="2023-04-19T09:56:44"/>
    <n v="16"/>
    <n v="7"/>
    <n v="9"/>
    <m/>
    <n v="1"/>
    <n v="4"/>
    <n v="2"/>
    <m/>
    <n v="5"/>
    <m/>
    <n v="3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7"/>
    <x v="0"/>
    <x v="9"/>
    <d v="2023-04-19T09:56:44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7"/>
    <x v="0"/>
    <x v="11"/>
    <d v="2023-04-19T09:56:44"/>
    <n v="11"/>
    <n v="4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3"/>
    <x v="0"/>
    <x v="13"/>
    <d v="2023-04-19T09:57:37"/>
    <n v="24"/>
    <m/>
    <m/>
    <m/>
    <n v="20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3"/>
    <x v="0"/>
    <x v="15"/>
    <d v="2023-04-19T09:57:37"/>
    <n v="18"/>
    <m/>
    <m/>
    <m/>
    <m/>
    <m/>
    <n v="10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3"/>
    <x v="0"/>
    <x v="16"/>
    <d v="2023-04-19T09:57:37"/>
    <n v="4"/>
    <m/>
    <m/>
    <m/>
    <m/>
    <m/>
    <m/>
    <m/>
    <m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3"/>
    <x v="0"/>
    <x v="17"/>
    <d v="2023-04-19T09:57:37"/>
    <n v="12.7"/>
    <m/>
    <m/>
    <n v="1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3"/>
    <x v="0"/>
    <x v="29"/>
    <d v="2023-04-19T09:57:37"/>
    <n v="8"/>
    <m/>
    <m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3"/>
    <x v="0"/>
    <x v="5"/>
    <d v="2023-04-19T09:57:37"/>
    <n v="27"/>
    <n v="16"/>
    <n v="11"/>
    <m/>
    <m/>
    <n v="4"/>
    <n v="10"/>
    <n v="2"/>
    <n v="5"/>
    <n v="4"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3"/>
    <x v="0"/>
    <x v="8"/>
    <d v="2023-04-19T09:57:37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3"/>
    <x v="0"/>
    <x v="9"/>
    <d v="2023-04-19T09:57:37"/>
    <n v="20"/>
    <n v="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3"/>
    <x v="0"/>
    <x v="10"/>
    <d v="2023-04-19T09:57:37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3"/>
    <x v="0"/>
    <x v="11"/>
    <d v="2023-04-19T09:57:37"/>
    <n v="20"/>
    <n v="12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3"/>
    <x v="0"/>
    <x v="12"/>
    <d v="2023-04-19T09:57:37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3"/>
    <x v="0"/>
    <x v="15"/>
    <d v="2023-04-19T09:58:01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7"/>
    <d v="2023-04-19T09:15:46"/>
    <n v="1"/>
    <n v="0"/>
    <n v="1"/>
    <n v="0"/>
    <n v="0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8"/>
    <d v="2023-04-19T09:15:46"/>
    <n v="8"/>
    <n v="4"/>
    <n v="4"/>
    <n v="0"/>
    <n v="0"/>
    <n v="2"/>
    <n v="3"/>
    <n v="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21"/>
    <d v="2023-04-19T09:15:46"/>
    <n v="6"/>
    <n v="0"/>
    <n v="0"/>
    <n v="2"/>
    <n v="4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23"/>
    <d v="2023-04-19T09:15:46"/>
    <n v="5"/>
    <m/>
    <m/>
    <m/>
    <m/>
    <n v="0"/>
    <n v="3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24"/>
    <d v="2023-04-19T09:15:46"/>
    <n v="1"/>
    <m/>
    <m/>
    <m/>
    <m/>
    <m/>
    <m/>
    <m/>
    <n v="1"/>
    <m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2"/>
    <x v="27"/>
    <d v="2023-04-19T09:15:46"/>
    <n v="4.4000000000000004"/>
    <n v="0"/>
    <n v="0"/>
    <n v="0"/>
    <n v="4.4000000000000004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2"/>
    <x v="30"/>
    <d v="2023-04-19T09:15:46"/>
    <n v="7"/>
    <n v="3"/>
    <n v="4"/>
    <n v="0"/>
    <n v="0"/>
    <n v="1"/>
    <n v="2"/>
    <n v="0"/>
    <n v="2"/>
    <n v="1"/>
    <n v="1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2"/>
    <x v="31"/>
    <d v="2023-04-19T09:15:46"/>
    <n v="1"/>
    <n v="1"/>
    <n v="0"/>
    <n v="0"/>
    <n v="0"/>
    <n v="1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2"/>
    <x v="9"/>
    <d v="2023-04-19T09:15:46"/>
    <n v="262"/>
    <n v="2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2"/>
    <x v="10"/>
    <d v="2023-04-19T09:15:46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2"/>
    <x v="11"/>
    <d v="2023-04-19T09:15:46"/>
    <n v="262"/>
    <n v="85"/>
    <n v="17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2"/>
    <x v="12"/>
    <d v="2023-04-19T09:15:46"/>
    <n v="32"/>
    <n v="12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2"/>
    <x v="32"/>
    <d v="2023-04-19T09:15:46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13"/>
    <d v="2023-04-19T09:16:07"/>
    <n v="74"/>
    <m/>
    <m/>
    <m/>
    <n v="56"/>
    <n v="1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15"/>
    <d v="2023-04-19T09:16:07"/>
    <n v="137"/>
    <m/>
    <m/>
    <m/>
    <m/>
    <n v="22"/>
    <n v="68"/>
    <n v="4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16"/>
    <d v="2023-04-19T09:16:07"/>
    <n v="35"/>
    <m/>
    <m/>
    <m/>
    <m/>
    <m/>
    <m/>
    <m/>
    <n v="14"/>
    <m/>
    <n v="12"/>
    <n v="2"/>
    <n v="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17"/>
    <d v="2023-04-19T09:16:07"/>
    <n v="48.1"/>
    <n v="1.6"/>
    <n v="7.3"/>
    <n v="39.20000000000000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3"/>
    <d v="2023-04-19T09:16:07"/>
    <n v="8"/>
    <m/>
    <m/>
    <m/>
    <m/>
    <m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18"/>
    <d v="2023-04-19T09:16:07"/>
    <n v="8"/>
    <m/>
    <m/>
    <m/>
    <m/>
    <m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19"/>
    <d v="2023-04-19T09:16:07"/>
    <n v="6"/>
    <m/>
    <m/>
    <m/>
    <m/>
    <m/>
    <m/>
    <m/>
    <m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28"/>
    <d v="2023-04-19T09:16:07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20"/>
    <d v="2023-04-19T09:16:07"/>
    <n v="8"/>
    <m/>
    <n v="4"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5"/>
    <d v="2023-04-19T09:16:07"/>
    <n v="152"/>
    <n v="53"/>
    <n v="99"/>
    <n v="1"/>
    <n v="2"/>
    <n v="14"/>
    <n v="28"/>
    <n v="20"/>
    <n v="34"/>
    <n v="24"/>
    <n v="14"/>
    <m/>
    <n v="6"/>
    <n v="2"/>
    <n v="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6"/>
    <d v="2023-04-19T09:16:07"/>
    <n v="7"/>
    <n v="2"/>
    <n v="5"/>
    <m/>
    <n v="1"/>
    <m/>
    <m/>
    <m/>
    <n v="1"/>
    <n v="3"/>
    <m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7"/>
    <d v="2023-04-19T09:16:07"/>
    <n v="2"/>
    <n v="2"/>
    <m/>
    <m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21"/>
    <d v="2023-04-19T09:16:0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2"/>
    <x v="23"/>
    <d v="2023-04-19T09:16:07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2"/>
    <x v="12"/>
    <d v="2023-04-19T10:11:35"/>
    <n v="75"/>
    <n v="27"/>
    <n v="4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2"/>
    <x v="45"/>
    <d v="2023-04-19T10:11:35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6"/>
    <x v="2"/>
    <x v="37"/>
    <d v="2023-04-19T10:11:35"/>
    <n v="36"/>
    <n v="16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2"/>
    <x v="13"/>
    <d v="2023-04-19T10:12:35"/>
    <n v="16"/>
    <m/>
    <m/>
    <m/>
    <n v="10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2"/>
    <x v="15"/>
    <d v="2023-04-19T10:12:35"/>
    <n v="24"/>
    <m/>
    <m/>
    <m/>
    <m/>
    <n v="6"/>
    <n v="1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2"/>
    <x v="16"/>
    <d v="2023-04-19T10:12:35"/>
    <n v="9"/>
    <m/>
    <m/>
    <m/>
    <m/>
    <m/>
    <m/>
    <m/>
    <n v="7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2"/>
    <x v="17"/>
    <d v="2023-04-19T10:12:35"/>
    <n v="22.4"/>
    <m/>
    <n v="10.4"/>
    <n v="1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5"/>
    <x v="2"/>
    <x v="18"/>
    <d v="2023-04-19T10:12:35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1"/>
    <x v="2"/>
    <x v="12"/>
    <d v="2023-04-19T10:33:32"/>
    <n v="5"/>
    <n v="1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2"/>
    <x v="2"/>
    <x v="13"/>
    <d v="2023-04-19T10:33:49"/>
    <n v="10"/>
    <m/>
    <m/>
    <m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2"/>
    <x v="2"/>
    <x v="15"/>
    <d v="2023-04-19T10:33:49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2"/>
    <x v="2"/>
    <x v="5"/>
    <d v="2023-04-19T10:33:49"/>
    <n v="10"/>
    <n v="6"/>
    <n v="4"/>
    <m/>
    <m/>
    <m/>
    <n v="3"/>
    <n v="2"/>
    <n v="2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2"/>
    <x v="2"/>
    <x v="9"/>
    <d v="2023-04-19T10:33:49"/>
    <n v="57"/>
    <n v="5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2"/>
    <x v="2"/>
    <x v="10"/>
    <d v="2023-04-19T10:33:49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2"/>
    <x v="2"/>
    <x v="11"/>
    <d v="2023-04-19T10:33:49"/>
    <n v="57"/>
    <n v="27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2"/>
    <x v="2"/>
    <x v="12"/>
    <d v="2023-04-19T10:33:49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2"/>
    <x v="13"/>
    <d v="2023-04-19T10:34:15"/>
    <n v="10"/>
    <m/>
    <m/>
    <m/>
    <n v="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2"/>
    <x v="15"/>
    <d v="2023-04-19T10:34:15"/>
    <n v="16"/>
    <m/>
    <m/>
    <m/>
    <m/>
    <m/>
    <n v="6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2"/>
    <x v="16"/>
    <d v="2023-04-19T10:34:15"/>
    <n v="3"/>
    <m/>
    <m/>
    <m/>
    <m/>
    <m/>
    <m/>
    <m/>
    <m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2"/>
    <x v="17"/>
    <d v="2023-04-19T10:34:15"/>
    <n v="4.8"/>
    <m/>
    <n v="1.6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2"/>
    <x v="3"/>
    <d v="2023-04-19T10:34:1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2"/>
    <x v="18"/>
    <d v="2023-04-19T10:34:1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2"/>
    <x v="5"/>
    <d v="2023-04-19T10:34:15"/>
    <n v="17"/>
    <n v="7"/>
    <n v="10"/>
    <m/>
    <n v="1"/>
    <n v="1"/>
    <n v="2"/>
    <n v="3"/>
    <n v="3"/>
    <n v="5"/>
    <m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2"/>
    <x v="6"/>
    <d v="2023-04-19T10:34:15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2"/>
    <x v="9"/>
    <d v="2023-04-19T10:34:15"/>
    <n v="127"/>
    <n v="1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5"/>
    <d v="2023-04-19T10:14:37"/>
    <n v="749"/>
    <n v="358"/>
    <n v="391"/>
    <n v="13"/>
    <n v="25"/>
    <n v="57"/>
    <n v="116"/>
    <n v="80"/>
    <n v="152"/>
    <n v="157"/>
    <n v="114"/>
    <m/>
    <n v="22"/>
    <m/>
    <n v="1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6"/>
    <d v="2023-04-19T10:14:37"/>
    <n v="4"/>
    <n v="1"/>
    <n v="3"/>
    <m/>
    <m/>
    <m/>
    <m/>
    <n v="1"/>
    <n v="2"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7"/>
    <d v="2023-04-19T10:14:37"/>
    <n v="2"/>
    <n v="1"/>
    <n v="1"/>
    <n v="1"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8"/>
    <d v="2023-04-19T10:14:37"/>
    <n v="17"/>
    <n v="10"/>
    <n v="7"/>
    <m/>
    <n v="2"/>
    <n v="15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9"/>
    <d v="2023-04-19T10:14:37"/>
    <n v="749"/>
    <n v="7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10"/>
    <d v="2023-04-19T10:14:37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36"/>
    <d v="2023-04-19T10:14:37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11"/>
    <d v="2023-04-19T10:14:37"/>
    <n v="749"/>
    <n v="350"/>
    <n v="39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12"/>
    <d v="2023-04-19T10:14:37"/>
    <n v="38"/>
    <n v="28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37"/>
    <d v="2023-04-19T10:14:37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2"/>
    <x v="17"/>
    <d v="2023-05-16T14:48:55"/>
    <n v="84.8"/>
    <n v="4"/>
    <n v="19.2"/>
    <n v="6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2"/>
    <x v="1"/>
    <d v="2023-05-16T14:48:5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2"/>
    <x v="2"/>
    <d v="2023-05-16T14:48:55"/>
    <n v="4"/>
    <m/>
    <m/>
    <m/>
    <m/>
    <n v="0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3"/>
    <x v="2"/>
    <x v="16"/>
    <d v="2023-05-16T16:00:50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3"/>
    <x v="2"/>
    <x v="5"/>
    <d v="2023-05-16T16:00:50"/>
    <n v="4"/>
    <n v="1"/>
    <n v="3"/>
    <m/>
    <m/>
    <m/>
    <n v="2"/>
    <m/>
    <m/>
    <n v="1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3"/>
    <x v="2"/>
    <x v="9"/>
    <d v="2023-05-16T16:00:50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3"/>
    <x v="2"/>
    <x v="10"/>
    <d v="2023-05-16T16:00:50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3"/>
    <x v="2"/>
    <x v="11"/>
    <d v="2023-05-16T16:00:50"/>
    <n v="24"/>
    <n v="14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3"/>
    <x v="2"/>
    <x v="12"/>
    <d v="2023-05-16T16:00:50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13"/>
    <d v="2023-04-19T10:15:30"/>
    <n v="220"/>
    <m/>
    <m/>
    <m/>
    <n v="132"/>
    <n v="8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15"/>
    <d v="2023-04-19T10:15:30"/>
    <n v="462"/>
    <m/>
    <m/>
    <m/>
    <m/>
    <n v="60"/>
    <n v="220"/>
    <n v="18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16"/>
    <d v="2023-04-19T10:15:30"/>
    <n v="196"/>
    <m/>
    <m/>
    <m/>
    <m/>
    <m/>
    <m/>
    <m/>
    <n v="91"/>
    <m/>
    <n v="46"/>
    <n v="25"/>
    <n v="3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17"/>
    <d v="2023-04-19T10:15:30"/>
    <n v="210.4"/>
    <n v="16"/>
    <n v="68"/>
    <n v="12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1"/>
    <d v="2023-04-19T10:15:30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3"/>
    <d v="2023-04-19T10:15:30"/>
    <n v="16"/>
    <m/>
    <m/>
    <m/>
    <m/>
    <n v="2"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18"/>
    <d v="2023-04-19T10:15:30"/>
    <n v="34"/>
    <m/>
    <m/>
    <n v="12"/>
    <n v="6"/>
    <n v="2"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2"/>
    <x v="3"/>
    <d v="2023-05-16T14:48:5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28"/>
    <d v="2023-04-19T10:15:30"/>
    <n v="21.6"/>
    <n v="5.6"/>
    <m/>
    <n v="1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41"/>
    <d v="2023-04-19T10:15:30"/>
    <n v="7.7"/>
    <n v="4.5"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29"/>
    <d v="2023-04-19T10:15:30"/>
    <n v="32.4"/>
    <m/>
    <n v="3.6"/>
    <n v="22.4"/>
    <n v="3.2"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4"/>
    <d v="2023-04-19T10:15:30"/>
    <n v="13.6"/>
    <m/>
    <m/>
    <n v="3.6"/>
    <n v="10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5"/>
    <d v="2023-04-19T10:15:30"/>
    <n v="595"/>
    <n v="229"/>
    <n v="366"/>
    <n v="7"/>
    <n v="24"/>
    <n v="48"/>
    <n v="66"/>
    <n v="74"/>
    <n v="110"/>
    <n v="93"/>
    <n v="91"/>
    <m/>
    <n v="23"/>
    <n v="25"/>
    <n v="3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6"/>
    <d v="2023-04-19T10:15:30"/>
    <n v="19"/>
    <n v="11"/>
    <n v="8"/>
    <n v="2"/>
    <m/>
    <n v="6"/>
    <n v="3"/>
    <n v="1"/>
    <n v="4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7"/>
    <d v="2023-04-19T10:15:30"/>
    <n v="2"/>
    <n v="2"/>
    <m/>
    <n v="1"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8"/>
    <d v="2023-04-19T10:15:30"/>
    <n v="13"/>
    <n v="9"/>
    <n v="4"/>
    <m/>
    <n v="1"/>
    <n v="7"/>
    <n v="4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21"/>
    <d v="2023-04-19T10:15:30"/>
    <n v="20"/>
    <n v="2"/>
    <n v="2"/>
    <n v="6"/>
    <n v="10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23"/>
    <d v="2023-04-19T10:15:30"/>
    <n v="40"/>
    <m/>
    <m/>
    <m/>
    <m/>
    <n v="4"/>
    <n v="18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2"/>
    <x v="26"/>
    <d v="2023-04-19T10:15:30"/>
    <n v="10"/>
    <m/>
    <m/>
    <n v="1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0"/>
    <x v="27"/>
    <d v="2023-04-19T10:15:30"/>
    <n v="7.2"/>
    <m/>
    <n v="2.4"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0"/>
    <x v="30"/>
    <d v="2023-04-19T10:15:30"/>
    <n v="31"/>
    <n v="16"/>
    <n v="15"/>
    <n v="1"/>
    <n v="1"/>
    <n v="3"/>
    <n v="5"/>
    <n v="2"/>
    <n v="9"/>
    <n v="1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0"/>
    <x v="31"/>
    <d v="2023-04-19T10:15:30"/>
    <n v="5"/>
    <n v="3"/>
    <n v="2"/>
    <m/>
    <n v="1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0"/>
    <x v="9"/>
    <d v="2023-04-19T10:15:30"/>
    <n v="1045"/>
    <n v="10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0"/>
    <x v="10"/>
    <d v="2023-04-19T10:15:30"/>
    <n v="34"/>
    <n v="3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0"/>
    <x v="36"/>
    <d v="2023-04-19T10:15:30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0"/>
    <x v="11"/>
    <d v="2023-04-19T10:15:30"/>
    <n v="1045"/>
    <n v="397"/>
    <n v="64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0"/>
    <x v="12"/>
    <d v="2023-04-19T10:15:30"/>
    <n v="34"/>
    <n v="16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0"/>
    <x v="37"/>
    <d v="2023-04-19T10:15:30"/>
    <n v="6"/>
    <n v="4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"/>
    <x v="0"/>
    <x v="32"/>
    <d v="2023-04-19T10:15:30"/>
    <n v="91"/>
    <n v="40"/>
    <n v="5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0"/>
    <x v="13"/>
    <d v="2023-04-19T10:16:13"/>
    <n v="293"/>
    <m/>
    <m/>
    <m/>
    <n v="176"/>
    <n v="116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0"/>
    <x v="15"/>
    <d v="2023-04-19T10:16:13"/>
    <n v="541"/>
    <m/>
    <m/>
    <m/>
    <m/>
    <n v="42"/>
    <n v="242"/>
    <n v="25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0"/>
    <x v="16"/>
    <d v="2023-04-19T10:16:13"/>
    <n v="191"/>
    <m/>
    <m/>
    <m/>
    <m/>
    <m/>
    <m/>
    <m/>
    <n v="100"/>
    <m/>
    <n v="52"/>
    <n v="15"/>
    <n v="2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0"/>
    <x v="17"/>
    <d v="2023-04-19T10:16:13"/>
    <n v="258.39999999999998"/>
    <n v="20"/>
    <n v="85.6"/>
    <n v="152.8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0"/>
    <x v="1"/>
    <d v="2023-04-19T10:16:13"/>
    <n v="8"/>
    <m/>
    <m/>
    <m/>
    <n v="2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0"/>
    <x v="3"/>
    <d v="2023-04-19T10:16:13"/>
    <n v="22"/>
    <m/>
    <m/>
    <m/>
    <m/>
    <m/>
    <n v="2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0"/>
    <x v="18"/>
    <d v="2023-04-19T10:16:13"/>
    <n v="32"/>
    <m/>
    <n v="0"/>
    <n v="2"/>
    <n v="2"/>
    <n v="6"/>
    <n v="2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28"/>
    <d v="2023-04-19T10:16:13"/>
    <n v="3.2"/>
    <n v="0"/>
    <n v="0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20"/>
    <d v="2023-04-19T10:16:13"/>
    <n v="8"/>
    <n v="8"/>
    <n v="0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41"/>
    <d v="2023-04-19T10:16:13"/>
    <n v="6.4"/>
    <n v="0"/>
    <n v="0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29"/>
    <d v="2023-04-19T10:16:13"/>
    <n v="29.2"/>
    <n v="0"/>
    <n v="4"/>
    <n v="2.8"/>
    <n v="11.6"/>
    <n v="10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4"/>
    <d v="2023-04-19T10:16:13"/>
    <n v="4.4000000000000004"/>
    <n v="0"/>
    <n v="0"/>
    <n v="4.4000000000000004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5"/>
    <d v="2023-04-19T10:16:13"/>
    <n v="681"/>
    <n v="290"/>
    <n v="391"/>
    <n v="10"/>
    <n v="28"/>
    <n v="55"/>
    <n v="88"/>
    <n v="79"/>
    <n v="121"/>
    <n v="134"/>
    <n v="101"/>
    <m/>
    <n v="26"/>
    <n v="15"/>
    <n v="2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6"/>
    <d v="2023-04-19T10:16:13"/>
    <n v="16"/>
    <n v="9"/>
    <n v="7"/>
    <n v="0"/>
    <n v="0"/>
    <n v="1"/>
    <n v="1"/>
    <n v="3"/>
    <n v="11"/>
    <n v="0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7"/>
    <d v="2023-04-19T10:16:13"/>
    <n v="4"/>
    <n v="0"/>
    <n v="4"/>
    <n v="2"/>
    <n v="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8"/>
    <d v="2023-04-19T10:16:13"/>
    <n v="9"/>
    <n v="5"/>
    <n v="4"/>
    <n v="0"/>
    <n v="1"/>
    <n v="2"/>
    <n v="3"/>
    <n v="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21"/>
    <d v="2023-04-19T10:16:13"/>
    <n v="6"/>
    <n v="0"/>
    <n v="0"/>
    <n v="0"/>
    <n v="6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23"/>
    <d v="2023-04-19T10:16:13"/>
    <n v="8"/>
    <m/>
    <m/>
    <m/>
    <m/>
    <m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30"/>
    <d v="2023-04-19T10:16:13"/>
    <n v="7"/>
    <n v="6"/>
    <n v="1"/>
    <n v="0"/>
    <n v="0"/>
    <n v="0"/>
    <n v="3"/>
    <n v="0"/>
    <n v="1"/>
    <n v="3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40"/>
    <d v="2023-04-19T10:16:13"/>
    <n v="0"/>
    <n v="3"/>
    <m/>
    <n v="0"/>
    <n v="0"/>
    <n v="0"/>
    <n v="0"/>
    <n v="0"/>
    <n v="0"/>
    <n v="0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9"/>
    <d v="2023-04-19T10:16:13"/>
    <n v="306"/>
    <n v="30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10"/>
    <d v="2023-04-19T10:16:13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11"/>
    <d v="2023-04-19T10:16:13"/>
    <n v="306"/>
    <n v="102"/>
    <n v="20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12"/>
    <d v="2023-04-19T10:16:13"/>
    <n v="36"/>
    <n v="15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2"/>
    <x v="2"/>
    <x v="32"/>
    <d v="2023-04-19T10:16:13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13"/>
    <d v="2023-04-19T10:16:37"/>
    <n v="87"/>
    <m/>
    <m/>
    <m/>
    <n v="44"/>
    <n v="42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15"/>
    <d v="2023-04-19T10:16:37"/>
    <n v="212"/>
    <m/>
    <m/>
    <m/>
    <m/>
    <n v="20"/>
    <n v="114"/>
    <n v="7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16"/>
    <d v="2023-04-19T10:16:37"/>
    <n v="51"/>
    <m/>
    <m/>
    <m/>
    <m/>
    <m/>
    <m/>
    <m/>
    <n v="18"/>
    <m/>
    <n v="20"/>
    <n v="2"/>
    <n v="1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17"/>
    <d v="2023-04-19T10:16:37"/>
    <n v="66.099999999999994"/>
    <n v="10.9"/>
    <n v="12"/>
    <n v="4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3"/>
    <d v="2023-04-19T10:16:37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18"/>
    <d v="2023-04-19T10:16:37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19"/>
    <d v="2023-04-19T10:16:37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20"/>
    <d v="2023-04-19T10:16:37"/>
    <n v="10"/>
    <n v="2"/>
    <n v="4"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29"/>
    <d v="2023-04-19T10:16:37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5"/>
    <d v="2023-04-19T10:16:37"/>
    <n v="212"/>
    <n v="82"/>
    <n v="130"/>
    <n v="4"/>
    <n v="3"/>
    <n v="14"/>
    <n v="22"/>
    <n v="31"/>
    <n v="57"/>
    <n v="39"/>
    <n v="19"/>
    <m/>
    <n v="10"/>
    <n v="2"/>
    <n v="1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6"/>
    <d v="2023-04-19T10:16:37"/>
    <n v="4"/>
    <n v="1"/>
    <n v="3"/>
    <m/>
    <m/>
    <m/>
    <m/>
    <m/>
    <n v="1"/>
    <n v="2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7"/>
    <d v="2023-04-19T10:16:37"/>
    <n v="3"/>
    <n v="2"/>
    <n v="1"/>
    <n v="1"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8"/>
    <d v="2023-04-19T10:16:37"/>
    <n v="2"/>
    <n v="1"/>
    <n v="1"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23"/>
    <d v="2023-04-19T10:16:37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30"/>
    <d v="2023-04-19T10:16:37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9"/>
    <d v="2023-04-19T10:16:37"/>
    <n v="199"/>
    <n v="19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44"/>
    <d v="2023-04-19T10:16:37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11"/>
    <d v="2023-04-19T10:16:37"/>
    <n v="199"/>
    <n v="74"/>
    <n v="1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3"/>
    <x v="2"/>
    <x v="34"/>
    <d v="2023-04-19T10:16:37"/>
    <n v="5"/>
    <n v="1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15"/>
    <d v="2023-04-19T10:04:55"/>
    <n v="252"/>
    <m/>
    <m/>
    <m/>
    <m/>
    <n v="10"/>
    <n v="118"/>
    <n v="1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16"/>
    <d v="2023-04-19T10:04:55"/>
    <n v="67"/>
    <m/>
    <m/>
    <m/>
    <m/>
    <m/>
    <m/>
    <m/>
    <n v="23"/>
    <m/>
    <n v="28"/>
    <n v="1"/>
    <n v="1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17"/>
    <d v="2023-04-19T10:04:55"/>
    <n v="23.2"/>
    <n v="2.4"/>
    <n v="0.8"/>
    <n v="2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1"/>
    <d v="2023-04-19T10:04:55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3"/>
    <d v="2023-04-19T10:04:55"/>
    <n v="18"/>
    <m/>
    <m/>
    <m/>
    <m/>
    <m/>
    <n v="1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18"/>
    <d v="2023-04-19T10:04:55"/>
    <n v="28"/>
    <m/>
    <m/>
    <n v="4"/>
    <n v="6"/>
    <m/>
    <n v="1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19"/>
    <d v="2023-04-19T10:04:55"/>
    <n v="6"/>
    <m/>
    <m/>
    <m/>
    <m/>
    <m/>
    <m/>
    <m/>
    <m/>
    <n v="3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28"/>
    <d v="2023-04-19T10:04:55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29"/>
    <d v="2023-04-19T10:04:55"/>
    <n v="6.8"/>
    <m/>
    <m/>
    <n v="4.4000000000000004"/>
    <n v="2.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4"/>
    <d v="2023-04-19T10:04:55"/>
    <n v="8.8000000000000007"/>
    <m/>
    <m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5"/>
    <d v="2023-04-19T10:04:55"/>
    <n v="216"/>
    <n v="79"/>
    <n v="137"/>
    <n v="1"/>
    <n v="1"/>
    <n v="11"/>
    <n v="15"/>
    <n v="14"/>
    <n v="59"/>
    <n v="62"/>
    <n v="23"/>
    <m/>
    <n v="14"/>
    <n v="1"/>
    <n v="1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6"/>
    <d v="2023-04-19T10:04:55"/>
    <n v="16"/>
    <n v="5"/>
    <n v="11"/>
    <m/>
    <m/>
    <n v="2"/>
    <n v="3"/>
    <m/>
    <n v="8"/>
    <n v="1"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8"/>
    <d v="2023-04-19T10:04:55"/>
    <n v="4"/>
    <n v="2"/>
    <n v="2"/>
    <m/>
    <m/>
    <n v="3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2"/>
    <x v="9"/>
    <d v="2023-04-19T10:04:55"/>
    <n v="386"/>
    <n v="38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13"/>
    <x v="10"/>
    <d v="2023-04-19T10:04:55"/>
    <n v="29"/>
    <n v="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13"/>
    <x v="11"/>
    <d v="2023-04-19T10:04:55"/>
    <n v="386"/>
    <n v="156"/>
    <n v="2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8"/>
    <x v="13"/>
    <x v="12"/>
    <d v="2023-04-19T10:04:55"/>
    <n v="29"/>
    <n v="7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8"/>
    <x v="13"/>
    <x v="5"/>
    <d v="2023-04-19T09:59:28"/>
    <n v="18"/>
    <n v="6"/>
    <n v="13"/>
    <m/>
    <m/>
    <m/>
    <n v="2"/>
    <n v="3"/>
    <n v="6"/>
    <n v="3"/>
    <n v="3"/>
    <m/>
    <m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8"/>
    <x v="13"/>
    <x v="9"/>
    <d v="2023-04-19T09:59:28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13"/>
    <x v="26"/>
    <d v="2023-04-19T09:16:07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13"/>
    <x v="27"/>
    <d v="2023-04-19T09:16:07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13"/>
    <x v="30"/>
    <d v="2023-04-19T09:16:07"/>
    <n v="2"/>
    <n v="1"/>
    <n v="1"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13"/>
    <x v="31"/>
    <d v="2023-04-19T09:16:07"/>
    <n v="2"/>
    <n v="1"/>
    <n v="1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13"/>
    <x v="9"/>
    <d v="2023-04-19T09:16:07"/>
    <n v="212"/>
    <n v="2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13"/>
    <x v="33"/>
    <d v="2023-04-19T09:16:07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13"/>
    <x v="11"/>
    <d v="2023-04-19T09:16:07"/>
    <n v="212"/>
    <n v="85"/>
    <n v="1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3"/>
    <x v="13"/>
    <x v="34"/>
    <d v="2023-04-19T09:16:07"/>
    <n v="6"/>
    <n v="1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6"/>
    <x v="13"/>
    <x v="13"/>
    <d v="2023-04-19T09:17:21"/>
    <n v="14"/>
    <m/>
    <m/>
    <m/>
    <n v="8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6"/>
    <x v="13"/>
    <x v="15"/>
    <d v="2023-04-19T09:17:21"/>
    <n v="64"/>
    <m/>
    <m/>
    <m/>
    <m/>
    <n v="10"/>
    <n v="28"/>
    <n v="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6"/>
    <x v="13"/>
    <x v="16"/>
    <d v="2023-04-19T09:17:21"/>
    <n v="7"/>
    <m/>
    <m/>
    <m/>
    <m/>
    <m/>
    <m/>
    <m/>
    <n v="6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6"/>
    <x v="13"/>
    <x v="17"/>
    <d v="2023-04-19T09:17:21"/>
    <n v="8.1"/>
    <m/>
    <m/>
    <n v="8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6"/>
    <x v="6"/>
    <x v="3"/>
    <d v="2023-04-19T09:17:2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6"/>
    <x v="6"/>
    <x v="18"/>
    <d v="2023-04-19T09:17:2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6"/>
    <x v="6"/>
    <x v="5"/>
    <d v="2023-04-19T09:17:21"/>
    <n v="48"/>
    <n v="17"/>
    <n v="31"/>
    <m/>
    <m/>
    <n v="2"/>
    <n v="4"/>
    <n v="8"/>
    <n v="14"/>
    <n v="13"/>
    <n v="6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6"/>
    <x v="6"/>
    <x v="6"/>
    <d v="2023-04-19T09:17:21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6"/>
    <x v="6"/>
    <x v="9"/>
    <d v="2023-04-19T09:17:21"/>
    <n v="205"/>
    <n v="20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7"/>
    <x v="6"/>
    <x v="15"/>
    <d v="2023-04-19T10:01:52"/>
    <n v="52"/>
    <m/>
    <m/>
    <m/>
    <m/>
    <n v="12"/>
    <n v="20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7"/>
    <x v="6"/>
    <x v="16"/>
    <d v="2023-04-19T10:01:52"/>
    <n v="24"/>
    <m/>
    <m/>
    <m/>
    <m/>
    <m/>
    <m/>
    <m/>
    <n v="8"/>
    <m/>
    <n v="12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7"/>
    <x v="6"/>
    <x v="17"/>
    <d v="2023-04-19T10:01:52"/>
    <n v="17.600000000000001"/>
    <m/>
    <n v="4"/>
    <n v="1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7"/>
    <x v="6"/>
    <x v="18"/>
    <d v="2023-04-19T10:01:52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7"/>
    <x v="6"/>
    <x v="5"/>
    <d v="2023-04-19T10:01:52"/>
    <n v="56"/>
    <n v="19"/>
    <n v="37"/>
    <m/>
    <n v="1"/>
    <n v="4"/>
    <n v="7"/>
    <n v="6"/>
    <n v="10"/>
    <n v="10"/>
    <n v="8"/>
    <m/>
    <n v="6"/>
    <m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7"/>
    <x v="6"/>
    <x v="6"/>
    <d v="2023-04-19T10:01:52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7"/>
    <x v="6"/>
    <x v="9"/>
    <d v="2023-04-19T10:01:52"/>
    <n v="44"/>
    <n v="4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7"/>
    <x v="6"/>
    <x v="10"/>
    <d v="2023-04-19T10:01:5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7"/>
    <x v="6"/>
    <x v="11"/>
    <d v="2023-04-19T10:01:52"/>
    <n v="44"/>
    <n v="15"/>
    <n v="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7"/>
    <x v="6"/>
    <x v="12"/>
    <d v="2023-04-19T10:01:52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6"/>
    <x v="13"/>
    <d v="2023-04-19T10:02:37"/>
    <n v="150"/>
    <m/>
    <m/>
    <m/>
    <n v="92"/>
    <n v="5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6"/>
    <x v="15"/>
    <d v="2023-04-19T10:02:37"/>
    <n v="308"/>
    <m/>
    <m/>
    <m/>
    <m/>
    <n v="36"/>
    <n v="146"/>
    <n v="1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6"/>
    <x v="16"/>
    <d v="2023-04-19T10:02:37"/>
    <n v="51"/>
    <m/>
    <m/>
    <m/>
    <m/>
    <m/>
    <m/>
    <m/>
    <n v="30"/>
    <m/>
    <n v="16"/>
    <n v="0"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6"/>
    <x v="1"/>
    <d v="2023-04-19T10:02:37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6"/>
    <x v="3"/>
    <d v="2023-04-19T10:02:37"/>
    <n v="18"/>
    <m/>
    <m/>
    <m/>
    <m/>
    <n v="2"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6"/>
    <x v="18"/>
    <d v="2023-04-19T10:02:37"/>
    <n v="36"/>
    <m/>
    <n v="0"/>
    <n v="10"/>
    <n v="4"/>
    <n v="6"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6"/>
    <x v="28"/>
    <d v="2023-04-19T10:02:37"/>
    <n v="14.5"/>
    <m/>
    <n v="0"/>
    <n v="14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6"/>
    <x v="41"/>
    <d v="2023-04-19T10:02:37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6"/>
    <x v="29"/>
    <d v="2023-04-19T10:02:37"/>
    <n v="27.6"/>
    <n v="2.8"/>
    <n v="4.8"/>
    <n v="0"/>
    <n v="12.4"/>
    <n v="7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5"/>
    <d v="2023-04-19T10:02:37"/>
    <n v="284"/>
    <n v="118"/>
    <n v="166"/>
    <n v="1"/>
    <n v="2"/>
    <n v="7"/>
    <n v="46"/>
    <n v="47"/>
    <n v="73"/>
    <n v="65"/>
    <n v="30"/>
    <m/>
    <n v="8"/>
    <n v="0"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6"/>
    <d v="2023-04-19T10:02:37"/>
    <n v="18"/>
    <n v="8"/>
    <n v="10"/>
    <m/>
    <n v="0"/>
    <n v="5"/>
    <n v="2"/>
    <n v="3"/>
    <n v="4"/>
    <n v="4"/>
    <m/>
    <n v="0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7"/>
    <d v="2023-04-19T10:02:37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8"/>
    <d v="2023-04-19T10:02:37"/>
    <n v="9"/>
    <n v="0"/>
    <n v="0"/>
    <n v="2"/>
    <n v="1"/>
    <n v="0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23"/>
    <d v="2023-04-19T10:02:37"/>
    <n v="14"/>
    <m/>
    <m/>
    <m/>
    <m/>
    <n v="0"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26"/>
    <d v="2023-04-19T10:02:37"/>
    <n v="0.4"/>
    <m/>
    <m/>
    <m/>
    <m/>
    <n v="0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30"/>
    <d v="2023-04-19T10:02:37"/>
    <n v="7"/>
    <n v="5"/>
    <n v="2"/>
    <m/>
    <m/>
    <m/>
    <m/>
    <m/>
    <n v="5"/>
    <n v="2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31"/>
    <d v="2023-04-19T10:02:37"/>
    <n v="1"/>
    <m/>
    <n v="0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9"/>
    <d v="2023-04-19T10:02:37"/>
    <n v="611"/>
    <n v="6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10"/>
    <d v="2023-04-19T10:02:37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36"/>
    <d v="2023-04-19T10:02:37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11"/>
    <d v="2023-04-19T10:02:37"/>
    <n v="611"/>
    <n v="200"/>
    <n v="4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12"/>
    <d v="2023-04-19T10:02:37"/>
    <n v="27"/>
    <n v="11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37"/>
    <d v="2023-04-19T10:02:37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9"/>
    <x v="1"/>
    <x v="32"/>
    <d v="2023-04-19T10:02:37"/>
    <n v="25"/>
    <n v="18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13"/>
    <d v="2023-04-19T10:03:13"/>
    <n v="16"/>
    <m/>
    <m/>
    <m/>
    <n v="8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15"/>
    <d v="2023-04-19T10:03:13"/>
    <n v="75"/>
    <m/>
    <m/>
    <m/>
    <m/>
    <n v="8"/>
    <n v="36"/>
    <n v="3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16"/>
    <d v="2023-04-19T10:03:13"/>
    <n v="12"/>
    <m/>
    <m/>
    <m/>
    <m/>
    <m/>
    <m/>
    <m/>
    <n v="1"/>
    <m/>
    <n v="10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17"/>
    <d v="2023-04-19T10:03:13"/>
    <n v="28.5"/>
    <m/>
    <n v="6.4"/>
    <n v="22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3"/>
    <d v="2023-04-19T10:03:1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18"/>
    <d v="2023-04-19T10:03:1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29"/>
    <d v="2023-04-19T10:03:13"/>
    <n v="2.8"/>
    <m/>
    <n v="1.2"/>
    <m/>
    <m/>
    <m/>
    <n v="1.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4"/>
    <d v="2023-04-19T10:03:13"/>
    <n v="4.4000000000000004"/>
    <n v="4.400000000000000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5"/>
    <d v="2023-04-19T10:03:13"/>
    <n v="80"/>
    <n v="38"/>
    <n v="42"/>
    <m/>
    <n v="3"/>
    <n v="8"/>
    <n v="4"/>
    <n v="8"/>
    <n v="18"/>
    <n v="16"/>
    <n v="17"/>
    <m/>
    <n v="5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6"/>
    <d v="2023-04-19T10:03:13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8"/>
    <d v="2023-04-19T10:03:13"/>
    <n v="4"/>
    <n v="1"/>
    <n v="3"/>
    <n v="2"/>
    <n v="1"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9"/>
    <d v="2023-04-19T10:03:13"/>
    <n v="50"/>
    <n v="5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10"/>
    <d v="2023-04-19T10:03:1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11"/>
    <d v="2023-04-19T10:03:13"/>
    <n v="50"/>
    <n v="22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86"/>
    <x v="1"/>
    <x v="12"/>
    <d v="2023-04-19T10:03:1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13"/>
    <d v="2023-04-19T10:05:11"/>
    <n v="70"/>
    <m/>
    <m/>
    <m/>
    <n v="50"/>
    <n v="2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15"/>
    <d v="2023-04-19T10:05:11"/>
    <n v="218"/>
    <m/>
    <m/>
    <m/>
    <m/>
    <n v="30"/>
    <n v="106"/>
    <n v="8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16"/>
    <d v="2023-04-19T10:05:11"/>
    <n v="40"/>
    <m/>
    <m/>
    <m/>
    <m/>
    <m/>
    <m/>
    <m/>
    <n v="27"/>
    <m/>
    <n v="4"/>
    <n v="4"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17"/>
    <d v="2023-04-19T10:05:11"/>
    <n v="70.400000000000006"/>
    <n v="5.6"/>
    <n v="9.6"/>
    <n v="5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3"/>
    <d v="2023-04-19T10:05:11"/>
    <n v="10"/>
    <m/>
    <m/>
    <m/>
    <m/>
    <m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18"/>
    <d v="2023-04-19T10:05:11"/>
    <n v="10"/>
    <m/>
    <m/>
    <m/>
    <m/>
    <m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29"/>
    <d v="2023-04-19T10:05:11"/>
    <n v="4.8"/>
    <m/>
    <m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4"/>
    <d v="2023-04-19T10:05:11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5"/>
    <d v="2023-04-19T10:05:11"/>
    <n v="212"/>
    <n v="95"/>
    <n v="117"/>
    <n v="4"/>
    <n v="7"/>
    <n v="19"/>
    <n v="25"/>
    <n v="25"/>
    <n v="53"/>
    <n v="41"/>
    <n v="27"/>
    <m/>
    <n v="2"/>
    <n v="4"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6"/>
    <d v="2023-04-19T10:05:11"/>
    <n v="5"/>
    <n v="4"/>
    <n v="1"/>
    <m/>
    <m/>
    <m/>
    <m/>
    <m/>
    <n v="4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8"/>
    <d v="2023-04-19T10:05:11"/>
    <n v="2"/>
    <n v="1"/>
    <n v="1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23"/>
    <d v="2023-04-19T10:05:11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30"/>
    <d v="2023-04-19T10:05:11"/>
    <n v="2"/>
    <n v="1"/>
    <n v="1"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9"/>
    <d v="2023-04-19T10:05:11"/>
    <n v="342"/>
    <n v="34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10"/>
    <d v="2023-04-19T10:05:11"/>
    <n v="29"/>
    <n v="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11"/>
    <d v="2023-04-19T10:05:11"/>
    <n v="342"/>
    <n v="158"/>
    <n v="18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5"/>
    <x v="1"/>
    <x v="12"/>
    <d v="2023-04-19T10:05:11"/>
    <n v="29"/>
    <n v="12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17"/>
    <d v="2023-05-16T14:40:12"/>
    <n v="81.599999999999994"/>
    <n v="9.6"/>
    <n v="8.8000000000000007"/>
    <n v="6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1"/>
    <d v="2023-05-16T14:40:12"/>
    <n v="12"/>
    <m/>
    <m/>
    <m/>
    <n v="1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3"/>
    <d v="2023-05-16T14:40:12"/>
    <n v="6"/>
    <m/>
    <m/>
    <m/>
    <m/>
    <m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18"/>
    <d v="2023-05-16T14:40:12"/>
    <n v="20"/>
    <m/>
    <m/>
    <n v="2"/>
    <n v="10"/>
    <n v="2"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28"/>
    <d v="2023-05-16T14:40:12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20"/>
    <d v="2023-05-16T14:40:12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29"/>
    <d v="2023-05-16T14:40:12"/>
    <n v="20"/>
    <m/>
    <m/>
    <n v="8.8000000000000007"/>
    <n v="11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13"/>
    <d v="2023-04-24T07:55:39"/>
    <n v="214"/>
    <m/>
    <m/>
    <m/>
    <n v="164"/>
    <n v="5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1"/>
    <x v="13"/>
    <d v="2023-04-19T10:07:01"/>
    <n v="174"/>
    <m/>
    <m/>
    <m/>
    <n v="78"/>
    <n v="9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1"/>
    <x v="15"/>
    <d v="2023-04-19T10:07:01"/>
    <n v="409"/>
    <m/>
    <m/>
    <m/>
    <m/>
    <n v="26"/>
    <n v="208"/>
    <n v="17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1"/>
    <x v="16"/>
    <d v="2023-04-19T10:07:01"/>
    <n v="130"/>
    <m/>
    <m/>
    <m/>
    <m/>
    <m/>
    <m/>
    <m/>
    <n v="55"/>
    <m/>
    <n v="42"/>
    <n v="7"/>
    <n v="2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1"/>
    <x v="17"/>
    <d v="2023-04-19T10:07:01"/>
    <n v="157.6"/>
    <n v="4"/>
    <n v="31.2"/>
    <n v="12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5"/>
    <d v="2023-05-16T14:40:12"/>
    <n v="250"/>
    <n v="95"/>
    <n v="155"/>
    <n v="4"/>
    <n v="3"/>
    <n v="27"/>
    <n v="37"/>
    <n v="28"/>
    <n v="59"/>
    <n v="48"/>
    <n v="36"/>
    <m/>
    <n v="2"/>
    <n v="1"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6"/>
    <d v="2023-05-16T14:40:12"/>
    <n v="10"/>
    <n v="5"/>
    <n v="6"/>
    <m/>
    <m/>
    <n v="1"/>
    <n v="5"/>
    <n v="1"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5"/>
    <x v="7"/>
    <d v="2023-05-16T14:40:12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1"/>
    <d v="2023-04-19T10:07:01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5"/>
    <x v="15"/>
    <d v="2023-04-24T07:55:39"/>
    <n v="346"/>
    <m/>
    <m/>
    <m/>
    <m/>
    <m/>
    <n v="214"/>
    <n v="13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5"/>
    <x v="16"/>
    <d v="2023-04-24T07:55:39"/>
    <n v="232"/>
    <m/>
    <m/>
    <m/>
    <m/>
    <m/>
    <m/>
    <m/>
    <n v="94"/>
    <m/>
    <n v="88"/>
    <n v="6"/>
    <n v="4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5"/>
    <x v="17"/>
    <d v="2023-04-24T07:55:39"/>
    <n v="187.2"/>
    <n v="5.6"/>
    <n v="35.200000000000003"/>
    <n v="14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3"/>
    <d v="2023-04-19T10:07:0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18"/>
    <d v="2023-04-19T10:07:01"/>
    <n v="8"/>
    <m/>
    <m/>
    <n v="2"/>
    <n v="2"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19"/>
    <d v="2023-04-19T10:07:01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28"/>
    <d v="2023-04-19T10:07:01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20"/>
    <d v="2023-04-19T10:07:01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29"/>
    <d v="2023-04-19T10:07:01"/>
    <n v="21.6"/>
    <m/>
    <m/>
    <n v="2.4"/>
    <n v="13.2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4"/>
    <d v="2023-04-19T10:07:01"/>
    <n v="1.6"/>
    <m/>
    <n v="1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5"/>
    <d v="2023-04-19T10:07:01"/>
    <n v="460"/>
    <n v="173"/>
    <n v="287"/>
    <n v="2"/>
    <n v="12"/>
    <n v="47"/>
    <n v="39"/>
    <n v="61"/>
    <n v="104"/>
    <n v="88"/>
    <n v="53"/>
    <m/>
    <n v="21"/>
    <n v="7"/>
    <n v="2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6"/>
    <d v="2023-04-19T10:07:01"/>
    <n v="7"/>
    <n v="7"/>
    <m/>
    <m/>
    <m/>
    <n v="2"/>
    <n v="2"/>
    <n v="1"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7"/>
    <d v="2023-04-19T10:07:01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8"/>
    <d v="2023-04-19T10:07:01"/>
    <n v="7"/>
    <n v="3"/>
    <n v="5"/>
    <m/>
    <m/>
    <n v="1"/>
    <n v="5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5"/>
    <x v="21"/>
    <d v="2023-04-19T10:07:01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1"/>
    <x v="23"/>
    <d v="2023-04-19T10:07:0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1"/>
    <x v="30"/>
    <d v="2023-04-19T10:07:01"/>
    <n v="3"/>
    <n v="2"/>
    <n v="1"/>
    <m/>
    <m/>
    <n v="2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1"/>
    <x v="9"/>
    <d v="2023-04-19T10:07:01"/>
    <n v="568"/>
    <n v="56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1"/>
    <x v="10"/>
    <d v="2023-04-19T10:07:01"/>
    <n v="98"/>
    <n v="9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"/>
    <x v="1"/>
    <x v="33"/>
    <d v="2023-04-19T10:07:0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6"/>
    <x v="1"/>
    <x v="13"/>
    <d v="2023-04-19T10:25:26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6"/>
    <x v="1"/>
    <x v="15"/>
    <d v="2023-04-19T10:25:26"/>
    <n v="16"/>
    <m/>
    <m/>
    <m/>
    <m/>
    <n v="2"/>
    <n v="2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6"/>
    <x v="1"/>
    <x v="16"/>
    <d v="2023-04-19T10:25:26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6"/>
    <x v="1"/>
    <x v="5"/>
    <d v="2023-04-19T10:25:26"/>
    <n v="13"/>
    <n v="3"/>
    <n v="10"/>
    <m/>
    <m/>
    <m/>
    <n v="2"/>
    <n v="2"/>
    <n v="1"/>
    <n v="6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6"/>
    <x v="1"/>
    <x v="9"/>
    <d v="2023-04-19T10:25:26"/>
    <n v="63"/>
    <n v="6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6"/>
    <x v="1"/>
    <x v="10"/>
    <d v="2023-04-19T10:25:26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6"/>
    <x v="1"/>
    <x v="11"/>
    <d v="2023-04-19T10:25:26"/>
    <n v="63"/>
    <n v="32"/>
    <n v="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6"/>
    <x v="1"/>
    <x v="12"/>
    <d v="2023-04-19T10:25:26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7"/>
    <x v="1"/>
    <x v="13"/>
    <d v="2023-04-19T10:25:42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1"/>
    <x v="18"/>
    <d v="2023-05-16T14:49:57"/>
    <n v="8"/>
    <m/>
    <m/>
    <m/>
    <n v="2"/>
    <n v="2"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1"/>
    <x v="5"/>
    <d v="2023-05-16T14:49:57"/>
    <n v="67"/>
    <n v="32"/>
    <n v="35"/>
    <m/>
    <n v="1"/>
    <n v="15"/>
    <n v="13"/>
    <n v="6"/>
    <n v="16"/>
    <n v="12"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1"/>
    <x v="1"/>
    <x v="13"/>
    <d v="2023-04-19T10:21:38"/>
    <n v="10"/>
    <m/>
    <m/>
    <m/>
    <n v="1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7"/>
    <x v="1"/>
    <x v="15"/>
    <d v="2023-04-19T10:25:42"/>
    <n v="8"/>
    <m/>
    <m/>
    <m/>
    <m/>
    <m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7"/>
    <x v="1"/>
    <x v="16"/>
    <d v="2023-04-19T10:25:42"/>
    <n v="5"/>
    <m/>
    <m/>
    <m/>
    <m/>
    <m/>
    <m/>
    <m/>
    <n v="1"/>
    <m/>
    <n v="2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1"/>
    <x v="6"/>
    <d v="2023-05-16T14:49:57"/>
    <n v="4"/>
    <n v="2"/>
    <n v="2"/>
    <m/>
    <m/>
    <m/>
    <n v="1"/>
    <n v="1"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1"/>
    <x v="9"/>
    <d v="2023-05-16T14:49:57"/>
    <n v="69"/>
    <n v="6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1"/>
    <x v="10"/>
    <d v="2023-05-16T14:49:57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1"/>
    <x v="11"/>
    <d v="2023-05-16T14:49:57"/>
    <n v="69"/>
    <n v="35"/>
    <n v="3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1"/>
    <x v="12"/>
    <d v="2023-05-16T14:49:57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7"/>
    <x v="1"/>
    <x v="17"/>
    <d v="2023-04-19T10:25:42"/>
    <n v="2.7"/>
    <m/>
    <m/>
    <n v="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7"/>
    <x v="1"/>
    <x v="5"/>
    <d v="2023-04-19T10:25:42"/>
    <n v="13"/>
    <n v="4"/>
    <n v="9"/>
    <m/>
    <m/>
    <n v="1"/>
    <n v="4"/>
    <m/>
    <n v="1"/>
    <n v="3"/>
    <n v="1"/>
    <m/>
    <n v="1"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7"/>
    <x v="1"/>
    <x v="9"/>
    <d v="2023-04-19T10:25:42"/>
    <n v="25"/>
    <n v="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7"/>
    <x v="1"/>
    <x v="10"/>
    <d v="2023-04-19T10:25:42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7"/>
    <x v="1"/>
    <x v="11"/>
    <d v="2023-04-19T10:25:42"/>
    <n v="25"/>
    <n v="15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7"/>
    <x v="1"/>
    <x v="12"/>
    <d v="2023-04-19T10:25:42"/>
    <n v="9"/>
    <n v="5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8"/>
    <x v="1"/>
    <x v="15"/>
    <d v="2023-04-19T10:25:59"/>
    <n v="15"/>
    <m/>
    <m/>
    <m/>
    <m/>
    <n v="4"/>
    <m/>
    <n v="1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8"/>
    <x v="1"/>
    <x v="16"/>
    <d v="2023-04-19T10:25:59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8"/>
    <x v="1"/>
    <x v="5"/>
    <d v="2023-04-19T10:25:59"/>
    <n v="9"/>
    <n v="3"/>
    <n v="6"/>
    <m/>
    <m/>
    <m/>
    <m/>
    <n v="2"/>
    <m/>
    <n v="6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8"/>
    <x v="1"/>
    <x v="9"/>
    <d v="2023-04-19T10:25:59"/>
    <n v="66"/>
    <n v="6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8"/>
    <x v="10"/>
    <x v="11"/>
    <d v="2023-04-19T10:25:59"/>
    <n v="66"/>
    <n v="28"/>
    <n v="3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3"/>
    <x v="10"/>
    <x v="13"/>
    <d v="2023-04-19T10:26:17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3"/>
    <x v="10"/>
    <x v="15"/>
    <d v="2023-04-19T10:26:17"/>
    <n v="23"/>
    <m/>
    <m/>
    <m/>
    <m/>
    <m/>
    <n v="14"/>
    <n v="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3"/>
    <x v="10"/>
    <x v="16"/>
    <d v="2023-04-19T10:26:17"/>
    <n v="4"/>
    <m/>
    <m/>
    <m/>
    <m/>
    <m/>
    <m/>
    <m/>
    <m/>
    <m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3"/>
    <x v="10"/>
    <x v="17"/>
    <d v="2023-04-19T10:26:17"/>
    <n v="8"/>
    <m/>
    <m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3"/>
    <x v="10"/>
    <x v="5"/>
    <d v="2023-04-19T10:26:17"/>
    <n v="20"/>
    <n v="8"/>
    <n v="12"/>
    <m/>
    <m/>
    <n v="3"/>
    <m/>
    <n v="2"/>
    <n v="7"/>
    <n v="5"/>
    <m/>
    <m/>
    <n v="1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3"/>
    <x v="10"/>
    <x v="9"/>
    <d v="2023-04-19T10:26:17"/>
    <n v="98"/>
    <n v="9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3"/>
    <x v="10"/>
    <x v="10"/>
    <d v="2023-04-19T10:26:17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3"/>
    <x v="10"/>
    <x v="11"/>
    <d v="2023-04-19T10:26:17"/>
    <n v="98"/>
    <n v="45"/>
    <n v="5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3"/>
    <x v="10"/>
    <x v="12"/>
    <d v="2023-04-19T10:26:17"/>
    <n v="7"/>
    <n v="4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3"/>
    <x v="10"/>
    <x v="32"/>
    <d v="2023-04-19T10:26:1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4"/>
    <x v="10"/>
    <x v="15"/>
    <d v="2023-04-19T10:26:40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4"/>
    <x v="10"/>
    <x v="5"/>
    <d v="2023-04-19T10:26:40"/>
    <n v="1"/>
    <m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4"/>
    <x v="10"/>
    <x v="9"/>
    <d v="2023-04-19T10:26:40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4"/>
    <x v="10"/>
    <x v="10"/>
    <d v="2023-04-19T10:26:40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4"/>
    <x v="10"/>
    <x v="11"/>
    <d v="2023-04-19T10:26:40"/>
    <n v="19"/>
    <n v="8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4"/>
    <x v="10"/>
    <x v="12"/>
    <d v="2023-04-19T10:26:40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15"/>
    <d v="2023-04-19T10:27:00"/>
    <n v="10"/>
    <m/>
    <m/>
    <m/>
    <m/>
    <m/>
    <n v="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16"/>
    <d v="2023-04-19T10:27:00"/>
    <n v="5"/>
    <m/>
    <m/>
    <m/>
    <m/>
    <m/>
    <m/>
    <m/>
    <n v="1"/>
    <m/>
    <m/>
    <n v="1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17"/>
    <d v="2023-04-19T10:27:00"/>
    <n v="1.6"/>
    <m/>
    <n v="1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18"/>
    <d v="2023-04-19T10:27:00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28"/>
    <d v="2023-04-19T10:27:00"/>
    <n v="7.2"/>
    <m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5"/>
    <d v="2023-04-19T10:27:00"/>
    <n v="11"/>
    <n v="4"/>
    <n v="7"/>
    <m/>
    <n v="1"/>
    <m/>
    <m/>
    <m/>
    <n v="1"/>
    <n v="4"/>
    <n v="1"/>
    <m/>
    <m/>
    <n v="1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6"/>
    <d v="2023-04-19T10:27:00"/>
    <n v="2"/>
    <n v="1"/>
    <n v="2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9"/>
    <d v="2023-04-19T10:27:00"/>
    <n v="41"/>
    <n v="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10"/>
    <d v="2023-04-19T10:27:00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11"/>
    <d v="2023-04-19T10:27:00"/>
    <n v="41"/>
    <n v="17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12"/>
    <d v="2023-04-19T10:27:00"/>
    <n v="7"/>
    <n v="1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5"/>
    <x v="13"/>
    <x v="32"/>
    <d v="2023-04-19T10:27:00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4"/>
    <x v="13"/>
    <x v="13"/>
    <d v="2023-04-19T10:27:3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4"/>
    <x v="13"/>
    <x v="15"/>
    <d v="2023-04-19T10:27:33"/>
    <n v="56"/>
    <m/>
    <m/>
    <m/>
    <m/>
    <n v="8"/>
    <n v="22"/>
    <n v="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4"/>
    <x v="13"/>
    <x v="16"/>
    <d v="2023-04-19T10:27:33"/>
    <n v="10"/>
    <m/>
    <m/>
    <m/>
    <m/>
    <m/>
    <m/>
    <m/>
    <n v="6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4"/>
    <x v="13"/>
    <x v="3"/>
    <d v="2023-04-19T10:27:3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4"/>
    <x v="13"/>
    <x v="18"/>
    <d v="2023-04-19T10:27:3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4"/>
    <x v="9"/>
    <x v="5"/>
    <d v="2023-04-19T10:27:33"/>
    <n v="37"/>
    <n v="16"/>
    <n v="21"/>
    <m/>
    <m/>
    <m/>
    <n v="1"/>
    <n v="4"/>
    <n v="11"/>
    <n v="13"/>
    <n v="6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4"/>
    <x v="9"/>
    <x v="6"/>
    <d v="2023-04-19T10:27:33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4"/>
    <x v="9"/>
    <x v="9"/>
    <d v="2023-04-19T10:27:33"/>
    <n v="88"/>
    <n v="8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4"/>
    <x v="9"/>
    <x v="10"/>
    <d v="2023-04-19T10:27:33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4"/>
    <x v="9"/>
    <x v="11"/>
    <d v="2023-04-19T10:27:33"/>
    <n v="88"/>
    <n v="41"/>
    <n v="4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4"/>
    <x v="9"/>
    <x v="12"/>
    <d v="2023-04-19T10:27:33"/>
    <n v="5"/>
    <n v="4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5"/>
    <x v="9"/>
    <x v="13"/>
    <d v="2023-04-19T10:27:4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5"/>
    <x v="9"/>
    <x v="14"/>
    <d v="2023-04-19T10:27:49"/>
    <n v="2"/>
    <m/>
    <m/>
    <m/>
    <n v="2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5"/>
    <x v="9"/>
    <x v="15"/>
    <d v="2023-04-19T10:27:49"/>
    <n v="10"/>
    <m/>
    <m/>
    <m/>
    <m/>
    <n v="2"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5"/>
    <x v="9"/>
    <x v="16"/>
    <d v="2023-04-19T10:27:49"/>
    <n v="2"/>
    <m/>
    <m/>
    <m/>
    <m/>
    <m/>
    <m/>
    <m/>
    <n v="1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5"/>
    <x v="9"/>
    <x v="5"/>
    <d v="2023-04-19T10:27:49"/>
    <n v="9"/>
    <n v="6"/>
    <n v="3"/>
    <m/>
    <m/>
    <m/>
    <n v="2"/>
    <n v="1"/>
    <n v="1"/>
    <n v="3"/>
    <n v="1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5"/>
    <x v="9"/>
    <x v="9"/>
    <d v="2023-04-19T10:27:49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5"/>
    <x v="9"/>
    <x v="10"/>
    <d v="2023-04-19T10:27:49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5"/>
    <x v="9"/>
    <x v="11"/>
    <d v="2023-04-19T10:27:49"/>
    <n v="51"/>
    <n v="24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5"/>
    <x v="9"/>
    <x v="12"/>
    <d v="2023-04-19T10:27:49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0"/>
    <x v="9"/>
    <x v="9"/>
    <d v="2023-04-19T10:28:22"/>
    <n v="57"/>
    <n v="5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0"/>
    <x v="9"/>
    <x v="11"/>
    <d v="2023-04-19T10:28:22"/>
    <n v="57"/>
    <n v="30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1"/>
    <x v="9"/>
    <x v="15"/>
    <d v="2023-04-19T10:28:44"/>
    <n v="16"/>
    <m/>
    <m/>
    <m/>
    <m/>
    <m/>
    <n v="4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1"/>
    <x v="9"/>
    <x v="16"/>
    <d v="2023-04-19T10:28:44"/>
    <n v="2"/>
    <m/>
    <m/>
    <m/>
    <m/>
    <m/>
    <m/>
    <m/>
    <n v="1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1"/>
    <x v="9"/>
    <x v="17"/>
    <d v="2023-04-19T10:28:44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1"/>
    <x v="9"/>
    <x v="5"/>
    <d v="2023-04-19T10:28:44"/>
    <n v="10"/>
    <n v="7"/>
    <n v="4"/>
    <m/>
    <m/>
    <m/>
    <m/>
    <m/>
    <n v="2"/>
    <n v="6"/>
    <n v="1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1"/>
    <x v="9"/>
    <x v="8"/>
    <d v="2023-04-19T10:28:44"/>
    <n v="1"/>
    <m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1"/>
    <x v="9"/>
    <x v="9"/>
    <d v="2023-04-19T10:28:44"/>
    <n v="95"/>
    <n v="9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1"/>
    <x v="9"/>
    <x v="10"/>
    <d v="2023-04-19T10:28:44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1"/>
    <x v="9"/>
    <x v="11"/>
    <d v="2023-04-19T10:28:44"/>
    <n v="95"/>
    <n v="43"/>
    <n v="5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1"/>
    <x v="9"/>
    <x v="12"/>
    <d v="2023-04-19T10:28:44"/>
    <n v="16"/>
    <n v="7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1"/>
    <x v="9"/>
    <x v="32"/>
    <d v="2023-04-19T10:28:44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2"/>
    <x v="9"/>
    <x v="15"/>
    <d v="2023-04-19T10:29:32"/>
    <n v="8"/>
    <m/>
    <m/>
    <m/>
    <m/>
    <m/>
    <m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2"/>
    <x v="9"/>
    <x v="5"/>
    <d v="2023-04-19T10:29:32"/>
    <n v="4"/>
    <n v="4"/>
    <m/>
    <m/>
    <m/>
    <m/>
    <m/>
    <m/>
    <m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2"/>
    <x v="9"/>
    <x v="9"/>
    <d v="2023-04-19T10:29:32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7"/>
    <x v="9"/>
    <x v="18"/>
    <d v="2023-04-19T10:17:1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7"/>
    <x v="9"/>
    <x v="5"/>
    <d v="2023-04-19T10:17:19"/>
    <n v="24"/>
    <n v="9"/>
    <n v="6"/>
    <m/>
    <n v="2"/>
    <n v="2"/>
    <n v="3"/>
    <n v="1"/>
    <n v="3"/>
    <n v="4"/>
    <n v="7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7"/>
    <x v="9"/>
    <x v="6"/>
    <d v="2023-04-19T10:17:19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7"/>
    <x v="9"/>
    <x v="9"/>
    <d v="2023-04-19T10:17:19"/>
    <n v="45"/>
    <n v="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7"/>
    <x v="9"/>
    <x v="11"/>
    <d v="2023-04-19T10:17:19"/>
    <n v="45"/>
    <n v="21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4"/>
    <x v="9"/>
    <x v="13"/>
    <d v="2023-04-19T10:17:37"/>
    <n v="32"/>
    <m/>
    <m/>
    <m/>
    <n v="22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4"/>
    <x v="9"/>
    <x v="15"/>
    <d v="2023-04-19T10:17:37"/>
    <n v="31"/>
    <m/>
    <m/>
    <m/>
    <m/>
    <n v="2"/>
    <n v="14"/>
    <n v="1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4"/>
    <x v="9"/>
    <x v="16"/>
    <d v="2023-04-19T10:17:37"/>
    <n v="12"/>
    <m/>
    <m/>
    <m/>
    <m/>
    <m/>
    <m/>
    <m/>
    <n v="4"/>
    <m/>
    <m/>
    <n v="6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4"/>
    <x v="9"/>
    <x v="17"/>
    <d v="2023-04-19T10:17:37"/>
    <n v="16"/>
    <m/>
    <n v="4"/>
    <n v="1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4"/>
    <x v="9"/>
    <x v="5"/>
    <d v="2023-04-19T10:17:37"/>
    <n v="46"/>
    <n v="17"/>
    <n v="29"/>
    <m/>
    <n v="2"/>
    <n v="4"/>
    <n v="11"/>
    <n v="6"/>
    <n v="7"/>
    <n v="8"/>
    <n v="4"/>
    <m/>
    <m/>
    <n v="3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4"/>
    <x v="9"/>
    <x v="21"/>
    <d v="2023-04-19T10:17:37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4"/>
    <x v="9"/>
    <x v="30"/>
    <d v="2023-04-19T10:17:37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4"/>
    <x v="9"/>
    <x v="9"/>
    <d v="2023-04-19T10:17:37"/>
    <n v="55"/>
    <n v="5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4"/>
    <x v="9"/>
    <x v="11"/>
    <d v="2023-04-19T10:17:37"/>
    <n v="55"/>
    <n v="32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2"/>
    <x v="9"/>
    <x v="11"/>
    <d v="2023-04-19T10:29:32"/>
    <n v="21"/>
    <n v="8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9"/>
    <x v="15"/>
    <d v="2023-04-19T10:29:49"/>
    <n v="14"/>
    <m/>
    <m/>
    <m/>
    <m/>
    <m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9"/>
    <x v="16"/>
    <d v="2023-04-19T10:29:49"/>
    <n v="2"/>
    <m/>
    <m/>
    <m/>
    <m/>
    <m/>
    <m/>
    <m/>
    <n v="1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9"/>
    <x v="17"/>
    <d v="2023-04-19T10:29:49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9"/>
    <x v="19"/>
    <d v="2023-04-19T10:29:49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9"/>
    <x v="9"/>
    <x v="13"/>
    <d v="2023-05-16T16:00:16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9"/>
    <x v="9"/>
    <x v="15"/>
    <d v="2023-05-16T16:00:16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9"/>
    <x v="9"/>
    <x v="17"/>
    <d v="2023-05-16T16:00:16"/>
    <n v="9.6"/>
    <m/>
    <n v="4.8"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9"/>
    <x v="4"/>
    <d v="2023-04-19T10:29:49"/>
    <n v="3.6"/>
    <m/>
    <m/>
    <m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9"/>
    <x v="5"/>
    <d v="2023-04-19T10:29:49"/>
    <n v="10"/>
    <n v="6"/>
    <n v="4"/>
    <m/>
    <m/>
    <n v="1"/>
    <m/>
    <m/>
    <n v="2"/>
    <n v="5"/>
    <n v="1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9"/>
    <x v="6"/>
    <d v="2023-04-19T10:29:49"/>
    <n v="1"/>
    <m/>
    <n v="1"/>
    <m/>
    <m/>
    <m/>
    <m/>
    <m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9"/>
    <x v="9"/>
    <x v="8"/>
    <d v="2023-04-19T10:29:49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9"/>
    <x v="9"/>
    <x v="10"/>
    <d v="2023-04-19T10:31:24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9"/>
    <x v="9"/>
    <x v="33"/>
    <d v="2023-04-19T10:31:2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9"/>
    <x v="9"/>
    <x v="11"/>
    <d v="2023-04-19T10:31:24"/>
    <n v="26"/>
    <n v="14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9"/>
    <x v="9"/>
    <x v="12"/>
    <d v="2023-04-19T10:31:24"/>
    <n v="3"/>
    <n v="0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9"/>
    <x v="9"/>
    <x v="34"/>
    <d v="2023-04-19T10:31:24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5"/>
    <x v="9"/>
    <x v="13"/>
    <d v="2023-04-19T10:31:47"/>
    <n v="15"/>
    <m/>
    <m/>
    <m/>
    <n v="10"/>
    <n v="4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5"/>
    <x v="9"/>
    <x v="15"/>
    <d v="2023-04-19T10:31:47"/>
    <n v="16"/>
    <m/>
    <m/>
    <m/>
    <m/>
    <n v="2"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5"/>
    <x v="9"/>
    <x v="16"/>
    <d v="2023-04-19T10:31:47"/>
    <n v="4"/>
    <m/>
    <m/>
    <m/>
    <m/>
    <m/>
    <m/>
    <m/>
    <m/>
    <m/>
    <m/>
    <n v="2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5"/>
    <x v="9"/>
    <x v="17"/>
    <d v="2023-04-19T10:31:47"/>
    <n v="12"/>
    <m/>
    <n v="3.2"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5"/>
    <x v="9"/>
    <x v="5"/>
    <d v="2023-04-19T10:31:47"/>
    <n v="25"/>
    <n v="12"/>
    <n v="13"/>
    <m/>
    <n v="2"/>
    <n v="3"/>
    <n v="5"/>
    <n v="3"/>
    <n v="2"/>
    <n v="5"/>
    <n v="1"/>
    <m/>
    <m/>
    <n v="2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5"/>
    <x v="9"/>
    <x v="9"/>
    <d v="2023-04-19T10:31:47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5"/>
    <x v="9"/>
    <x v="11"/>
    <d v="2023-04-19T10:31:47"/>
    <n v="36"/>
    <n v="15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13"/>
    <d v="2023-04-19T10:32:15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15"/>
    <d v="2023-04-19T10:32:15"/>
    <n v="68"/>
    <m/>
    <m/>
    <m/>
    <m/>
    <n v="2"/>
    <n v="38"/>
    <n v="2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16"/>
    <d v="2023-04-19T10:32:15"/>
    <n v="7"/>
    <m/>
    <m/>
    <m/>
    <m/>
    <m/>
    <m/>
    <m/>
    <n v="3"/>
    <m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17"/>
    <d v="2023-04-19T10:32:15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1"/>
    <d v="2023-04-19T10:32:1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18"/>
    <d v="2023-04-19T10:32:1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5"/>
    <d v="2023-04-19T10:32:15"/>
    <n v="45"/>
    <n v="20"/>
    <n v="25"/>
    <m/>
    <m/>
    <n v="2"/>
    <n v="3"/>
    <n v="1"/>
    <n v="19"/>
    <n v="14"/>
    <n v="3"/>
    <m/>
    <n v="1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6"/>
    <d v="2023-04-19T10:32:15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9"/>
    <d v="2023-04-19T10:32:15"/>
    <n v="92"/>
    <n v="9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10"/>
    <d v="2023-04-19T10:32:15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11"/>
    <d v="2023-04-19T10:32:15"/>
    <n v="92"/>
    <n v="47"/>
    <n v="4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6"/>
    <x v="9"/>
    <x v="12"/>
    <d v="2023-04-19T10:32:15"/>
    <n v="7"/>
    <n v="4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7"/>
    <x v="9"/>
    <x v="15"/>
    <d v="2023-04-19T10:32:32"/>
    <n v="6"/>
    <m/>
    <m/>
    <m/>
    <m/>
    <n v="2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7"/>
    <x v="9"/>
    <x v="5"/>
    <d v="2023-04-19T10:32:32"/>
    <n v="3"/>
    <m/>
    <n v="3"/>
    <m/>
    <m/>
    <m/>
    <m/>
    <n v="1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7"/>
    <x v="9"/>
    <x v="9"/>
    <d v="2023-04-19T10:32:32"/>
    <n v="39"/>
    <n v="3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7"/>
    <x v="9"/>
    <x v="10"/>
    <d v="2023-04-19T10:32:3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7"/>
    <x v="9"/>
    <x v="11"/>
    <d v="2023-04-19T10:32:32"/>
    <n v="39"/>
    <n v="21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7"/>
    <x v="9"/>
    <x v="12"/>
    <d v="2023-04-19T10:32:32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13"/>
    <d v="2023-04-19T10:32:57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15"/>
    <d v="2023-04-19T10:32:57"/>
    <n v="32"/>
    <m/>
    <m/>
    <m/>
    <m/>
    <n v="2"/>
    <n v="12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16"/>
    <d v="2023-04-19T10:32:57"/>
    <n v="5"/>
    <m/>
    <m/>
    <m/>
    <m/>
    <m/>
    <m/>
    <m/>
    <m/>
    <m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17"/>
    <d v="2023-04-19T10:32:57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3"/>
    <d v="2023-04-19T10:32:57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18"/>
    <d v="2023-04-19T10:32:57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5"/>
    <d v="2023-04-19T10:32:57"/>
    <n v="22"/>
    <n v="9"/>
    <n v="13"/>
    <m/>
    <m/>
    <n v="1"/>
    <n v="2"/>
    <n v="1"/>
    <n v="6"/>
    <n v="9"/>
    <m/>
    <m/>
    <n v="2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6"/>
    <d v="2023-04-19T10:32:57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9"/>
    <d v="2023-04-19T10:32:57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10"/>
    <d v="2023-04-19T10:32:5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11"/>
    <d v="2023-04-19T10:32:57"/>
    <n v="36"/>
    <n v="16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9"/>
    <x v="9"/>
    <x v="12"/>
    <d v="2023-04-19T10:32:5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0"/>
    <x v="9"/>
    <x v="13"/>
    <d v="2023-04-19T10:33:1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0"/>
    <x v="9"/>
    <x v="14"/>
    <d v="2023-04-19T10:33:16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0"/>
    <x v="9"/>
    <x v="15"/>
    <d v="2023-04-19T10:33:16"/>
    <n v="10"/>
    <m/>
    <m/>
    <m/>
    <m/>
    <m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0"/>
    <x v="9"/>
    <x v="17"/>
    <d v="2023-04-19T10:33:16"/>
    <n v="6.4"/>
    <m/>
    <n v="4"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0"/>
    <x v="9"/>
    <x v="5"/>
    <d v="2023-04-19T10:33:16"/>
    <n v="11"/>
    <n v="5"/>
    <n v="6"/>
    <m/>
    <n v="1"/>
    <n v="1"/>
    <n v="4"/>
    <m/>
    <n v="3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0"/>
    <x v="9"/>
    <x v="9"/>
    <d v="2023-04-19T10:33:16"/>
    <n v="58"/>
    <n v="5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0"/>
    <x v="9"/>
    <x v="10"/>
    <d v="2023-04-19T10:33:16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0"/>
    <x v="9"/>
    <x v="11"/>
    <d v="2023-04-19T10:33:16"/>
    <n v="58"/>
    <n v="26"/>
    <n v="3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0"/>
    <x v="9"/>
    <x v="12"/>
    <d v="2023-04-19T10:33:16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1"/>
    <x v="9"/>
    <x v="13"/>
    <d v="2023-04-19T10:33:32"/>
    <n v="23"/>
    <m/>
    <m/>
    <m/>
    <n v="16"/>
    <n v="6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1"/>
    <x v="9"/>
    <x v="15"/>
    <d v="2023-04-19T10:33:32"/>
    <n v="114"/>
    <m/>
    <m/>
    <m/>
    <m/>
    <n v="12"/>
    <n v="56"/>
    <n v="4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1"/>
    <x v="9"/>
    <x v="16"/>
    <d v="2023-04-19T10:33:32"/>
    <n v="9"/>
    <m/>
    <m/>
    <m/>
    <m/>
    <m/>
    <m/>
    <m/>
    <n v="1"/>
    <m/>
    <n v="4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1"/>
    <x v="9"/>
    <x v="17"/>
    <d v="2023-04-19T10:33:32"/>
    <n v="12.8"/>
    <m/>
    <n v="3.2"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1"/>
    <x v="9"/>
    <x v="5"/>
    <d v="2023-04-19T10:33:32"/>
    <n v="81"/>
    <n v="41"/>
    <n v="40"/>
    <m/>
    <n v="1"/>
    <n v="4"/>
    <n v="8"/>
    <n v="9"/>
    <n v="28"/>
    <n v="23"/>
    <n v="2"/>
    <m/>
    <n v="2"/>
    <m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1"/>
    <x v="9"/>
    <x v="9"/>
    <d v="2023-04-19T10:33:32"/>
    <n v="169"/>
    <n v="16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1"/>
    <x v="9"/>
    <x v="10"/>
    <d v="2023-04-19T10:33:32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1"/>
    <x v="9"/>
    <x v="11"/>
    <d v="2023-04-19T10:33:32"/>
    <n v="169"/>
    <n v="77"/>
    <n v="9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9"/>
    <x v="23"/>
    <d v="2023-04-19T10:07:49"/>
    <n v="6"/>
    <m/>
    <m/>
    <m/>
    <m/>
    <m/>
    <n v="6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9"/>
    <x v="30"/>
    <d v="2023-04-19T10:07:49"/>
    <n v="7"/>
    <n v="1"/>
    <n v="6"/>
    <n v="0"/>
    <n v="0"/>
    <n v="1"/>
    <n v="2"/>
    <n v="1"/>
    <n v="3"/>
    <n v="0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9"/>
    <x v="9"/>
    <d v="2023-04-19T10:07:49"/>
    <n v="540"/>
    <n v="5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9"/>
    <x v="10"/>
    <d v="2023-04-19T10:07:49"/>
    <n v="60"/>
    <n v="6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0"/>
    <x v="11"/>
    <d v="2023-04-19T10:07:49"/>
    <n v="540"/>
    <n v="198"/>
    <n v="3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0"/>
    <x v="12"/>
    <d v="2023-04-19T10:07:49"/>
    <n v="60"/>
    <n v="21"/>
    <n v="3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"/>
    <x v="0"/>
    <x v="32"/>
    <d v="2023-04-19T10:07:49"/>
    <n v="6"/>
    <m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13"/>
    <d v="2023-04-19T10:08:07"/>
    <n v="262"/>
    <m/>
    <m/>
    <m/>
    <n v="168"/>
    <n v="9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15"/>
    <d v="2023-04-19T10:08:07"/>
    <n v="584"/>
    <m/>
    <m/>
    <m/>
    <m/>
    <n v="40"/>
    <n v="318"/>
    <n v="2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16"/>
    <d v="2023-04-19T10:08:07"/>
    <n v="188"/>
    <m/>
    <m/>
    <m/>
    <m/>
    <m/>
    <m/>
    <m/>
    <n v="99"/>
    <m/>
    <n v="62"/>
    <m/>
    <n v="2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17"/>
    <d v="2023-04-19T10:08:07"/>
    <n v="275.2"/>
    <n v="9.6"/>
    <n v="63.2"/>
    <n v="20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1"/>
    <d v="2023-04-19T10:08:0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3"/>
    <d v="2023-04-19T10:08:07"/>
    <n v="30"/>
    <m/>
    <m/>
    <m/>
    <m/>
    <n v="6"/>
    <n v="1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18"/>
    <d v="2023-04-19T10:08:07"/>
    <n v="32"/>
    <m/>
    <m/>
    <m/>
    <n v="2"/>
    <n v="6"/>
    <n v="1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19"/>
    <d v="2023-04-19T10:08:07"/>
    <n v="6"/>
    <m/>
    <m/>
    <m/>
    <m/>
    <m/>
    <m/>
    <m/>
    <m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20"/>
    <d v="2023-04-19T10:08:07"/>
    <n v="1.6"/>
    <n v="1.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29"/>
    <d v="2023-04-19T10:08:07"/>
    <n v="8.8000000000000007"/>
    <n v="1.2"/>
    <m/>
    <m/>
    <n v="2.4"/>
    <n v="2.8"/>
    <n v="2.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5"/>
    <d v="2023-04-19T10:08:07"/>
    <n v="687"/>
    <n v="402"/>
    <n v="285"/>
    <n v="5"/>
    <n v="26"/>
    <n v="76"/>
    <n v="84"/>
    <n v="66"/>
    <n v="160"/>
    <n v="113"/>
    <n v="99"/>
    <m/>
    <n v="31"/>
    <m/>
    <n v="2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6"/>
    <d v="2023-04-19T10:08:07"/>
    <n v="18"/>
    <n v="10"/>
    <n v="8"/>
    <m/>
    <m/>
    <m/>
    <n v="1"/>
    <n v="3"/>
    <n v="8"/>
    <n v="4"/>
    <m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7"/>
    <d v="2023-04-19T10:08:07"/>
    <n v="1"/>
    <n v="1"/>
    <n v="0"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8"/>
    <d v="2023-04-19T10:08:07"/>
    <n v="4"/>
    <n v="1"/>
    <n v="3"/>
    <n v="1"/>
    <m/>
    <m/>
    <n v="1"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21"/>
    <d v="2023-04-19T10:08:07"/>
    <n v="10"/>
    <m/>
    <m/>
    <n v="2"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23"/>
    <d v="2023-04-19T10:08:07"/>
    <n v="17"/>
    <m/>
    <m/>
    <m/>
    <m/>
    <m/>
    <n v="14"/>
    <n v="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24"/>
    <d v="2023-04-19T10:08:07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26"/>
    <d v="2023-04-19T10:08:07"/>
    <n v="13.2"/>
    <m/>
    <m/>
    <n v="8"/>
    <n v="3.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27"/>
    <d v="2023-04-19T10:08:07"/>
    <n v="8"/>
    <m/>
    <m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30"/>
    <d v="2023-04-19T10:08:07"/>
    <n v="15"/>
    <n v="9"/>
    <n v="6"/>
    <m/>
    <m/>
    <n v="1"/>
    <n v="3"/>
    <n v="1"/>
    <n v="7"/>
    <n v="2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31"/>
    <d v="2023-04-19T10:08:07"/>
    <n v="7"/>
    <n v="3"/>
    <n v="4"/>
    <m/>
    <m/>
    <n v="5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9"/>
    <d v="2023-04-19T10:08:07"/>
    <n v="781"/>
    <n v="78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10"/>
    <d v="2023-04-19T10:08:07"/>
    <n v="86"/>
    <n v="8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11"/>
    <d v="2023-04-19T10:08:07"/>
    <n v="781"/>
    <n v="307"/>
    <n v="47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12"/>
    <d v="2023-04-19T10:08:07"/>
    <n v="86"/>
    <n v="27"/>
    <n v="5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"/>
    <x v="0"/>
    <x v="32"/>
    <d v="2023-04-19T10:08:07"/>
    <n v="31"/>
    <n v="17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16"/>
    <x v="13"/>
    <d v="2023-04-19T10:09:34"/>
    <n v="130"/>
    <m/>
    <m/>
    <m/>
    <n v="92"/>
    <n v="3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16"/>
    <x v="15"/>
    <d v="2023-04-19T10:09:34"/>
    <n v="258"/>
    <m/>
    <m/>
    <m/>
    <m/>
    <n v="14"/>
    <n v="140"/>
    <n v="10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16"/>
    <x v="16"/>
    <d v="2023-04-19T10:09:34"/>
    <n v="83"/>
    <m/>
    <m/>
    <m/>
    <m/>
    <m/>
    <m/>
    <m/>
    <n v="23"/>
    <m/>
    <n v="40"/>
    <n v="5"/>
    <n v="1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16"/>
    <x v="17"/>
    <d v="2023-04-19T10:09:34"/>
    <n v="76"/>
    <n v="7.2"/>
    <n v="27.2"/>
    <n v="4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5"/>
    <x v="1"/>
    <d v="2023-04-19T10:09:34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5"/>
    <x v="3"/>
    <d v="2023-04-19T10:09:34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5"/>
    <x v="18"/>
    <d v="2023-04-19T10:09:34"/>
    <n v="8"/>
    <m/>
    <m/>
    <m/>
    <m/>
    <n v="4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5"/>
    <x v="4"/>
    <d v="2023-04-19T10:09:34"/>
    <n v="2.8"/>
    <m/>
    <m/>
    <m/>
    <n v="2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5"/>
    <x v="5"/>
    <d v="2023-04-19T10:09:34"/>
    <n v="284"/>
    <n v="129"/>
    <n v="155"/>
    <n v="4"/>
    <n v="7"/>
    <n v="16"/>
    <n v="46"/>
    <n v="26"/>
    <n v="70"/>
    <n v="52"/>
    <n v="23"/>
    <m/>
    <n v="20"/>
    <n v="5"/>
    <n v="1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5"/>
    <x v="6"/>
    <d v="2023-04-19T10:09:34"/>
    <n v="4"/>
    <n v="3"/>
    <n v="1"/>
    <m/>
    <m/>
    <m/>
    <m/>
    <n v="2"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5"/>
    <x v="8"/>
    <d v="2023-04-19T10:09:34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5"/>
    <x v="23"/>
    <d v="2023-04-19T10:09:34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5"/>
    <x v="30"/>
    <d v="2023-04-19T10:09:34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5"/>
    <x v="9"/>
    <d v="2023-04-19T10:09:34"/>
    <n v="283"/>
    <n v="28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4"/>
    <x v="10"/>
    <d v="2023-04-19T10:09:34"/>
    <n v="29"/>
    <n v="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4"/>
    <x v="11"/>
    <d v="2023-04-19T10:09:34"/>
    <n v="283"/>
    <n v="129"/>
    <n v="15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4"/>
    <x v="12"/>
    <d v="2023-04-19T10:09:34"/>
    <n v="29"/>
    <n v="9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8"/>
    <x v="4"/>
    <x v="43"/>
    <d v="2023-04-19T10:09:34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4"/>
    <x v="13"/>
    <d v="2023-04-20T10:20:01"/>
    <n v="132"/>
    <m/>
    <m/>
    <m/>
    <n v="82"/>
    <n v="5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4"/>
    <x v="29"/>
    <d v="2023-04-20T10:25:53"/>
    <n v="8.8000000000000007"/>
    <m/>
    <m/>
    <n v="3.2"/>
    <n v="5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4"/>
    <x v="5"/>
    <d v="2023-04-20T10:25:53"/>
    <n v="130"/>
    <n v="57"/>
    <n v="73"/>
    <n v="2"/>
    <n v="5"/>
    <n v="9"/>
    <n v="22"/>
    <n v="16"/>
    <n v="27"/>
    <n v="23"/>
    <n v="14"/>
    <m/>
    <n v="9"/>
    <n v="2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4"/>
    <x v="6"/>
    <d v="2023-04-20T10:25:53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4"/>
    <x v="8"/>
    <d v="2023-04-20T10:25:53"/>
    <n v="3"/>
    <n v="3"/>
    <m/>
    <m/>
    <m/>
    <n v="1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4"/>
    <x v="9"/>
    <d v="2023-04-20T10:25:53"/>
    <n v="254"/>
    <n v="25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4"/>
    <x v="10"/>
    <d v="2023-04-20T10:25:53"/>
    <n v="18"/>
    <n v="1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17"/>
    <x v="33"/>
    <d v="2023-04-20T10:25:5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17"/>
    <x v="11"/>
    <d v="2023-04-20T10:25:53"/>
    <n v="254"/>
    <n v="112"/>
    <n v="1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6"/>
    <x v="17"/>
    <x v="13"/>
    <d v="2023-04-19T10:38:25"/>
    <n v="10"/>
    <m/>
    <m/>
    <m/>
    <n v="8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6"/>
    <x v="17"/>
    <x v="15"/>
    <d v="2023-04-19T10:38:25"/>
    <n v="46"/>
    <m/>
    <m/>
    <m/>
    <m/>
    <m/>
    <n v="28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6"/>
    <x v="17"/>
    <x v="16"/>
    <d v="2023-04-19T10:38:25"/>
    <n v="11"/>
    <m/>
    <m/>
    <m/>
    <m/>
    <m/>
    <m/>
    <m/>
    <n v="3"/>
    <m/>
    <n v="8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6"/>
    <x v="17"/>
    <x v="17"/>
    <d v="2023-04-19T10:38:25"/>
    <n v="4.8"/>
    <m/>
    <n v="2.4"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6"/>
    <x v="17"/>
    <x v="5"/>
    <d v="2023-04-19T10:38:25"/>
    <n v="37"/>
    <n v="22"/>
    <n v="15"/>
    <m/>
    <n v="1"/>
    <n v="1"/>
    <n v="4"/>
    <n v="1"/>
    <n v="14"/>
    <n v="9"/>
    <n v="3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6"/>
    <x v="17"/>
    <x v="23"/>
    <d v="2023-04-19T10:38:2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6"/>
    <x v="17"/>
    <x v="30"/>
    <d v="2023-04-19T10:38:25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6"/>
    <x v="17"/>
    <x v="9"/>
    <d v="2023-04-19T10:38:25"/>
    <n v="55"/>
    <n v="5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6"/>
    <x v="17"/>
    <x v="10"/>
    <d v="2023-04-19T10:38:2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6"/>
    <x v="17"/>
    <x v="11"/>
    <d v="2023-04-19T10:38:25"/>
    <n v="55"/>
    <n v="31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6"/>
    <x v="17"/>
    <x v="12"/>
    <d v="2023-04-19T10:38:25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7"/>
    <x v="17"/>
    <x v="13"/>
    <d v="2023-04-19T10:38:4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7"/>
    <x v="17"/>
    <x v="15"/>
    <d v="2023-04-19T10:38:42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7"/>
    <x v="17"/>
    <x v="5"/>
    <d v="2023-04-19T10:38:42"/>
    <n v="2"/>
    <n v="2"/>
    <m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7"/>
    <x v="17"/>
    <x v="9"/>
    <d v="2023-04-19T10:38:42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7"/>
    <x v="18"/>
    <x v="11"/>
    <d v="2023-04-19T10:38:42"/>
    <n v="13"/>
    <n v="5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18"/>
    <x v="13"/>
    <d v="2023-04-19T15:12:23"/>
    <n v="10"/>
    <m/>
    <m/>
    <m/>
    <n v="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18"/>
    <x v="15"/>
    <d v="2023-04-19T15:12:23"/>
    <n v="34"/>
    <m/>
    <m/>
    <m/>
    <m/>
    <m/>
    <n v="20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5"/>
    <x v="16"/>
    <d v="2023-04-19T15:12:23"/>
    <n v="4"/>
    <m/>
    <m/>
    <m/>
    <m/>
    <m/>
    <m/>
    <m/>
    <n v="3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5"/>
    <x v="17"/>
    <d v="2023-04-19T15:12:23"/>
    <n v="1.6"/>
    <n v="1.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5"/>
    <x v="3"/>
    <d v="2023-04-19T15:12:2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7"/>
    <x v="17"/>
    <x v="9"/>
    <d v="2023-04-19T15:12:50"/>
    <n v="88"/>
    <n v="8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7"/>
    <x v="17"/>
    <x v="10"/>
    <d v="2023-04-19T15:12:50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7"/>
    <x v="17"/>
    <x v="11"/>
    <d v="2023-04-19T15:12:50"/>
    <n v="88"/>
    <n v="39"/>
    <n v="4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7"/>
    <x v="17"/>
    <x v="12"/>
    <d v="2023-04-19T15:12:50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17"/>
    <x v="10"/>
    <d v="2023-04-19T10:34:15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17"/>
    <x v="33"/>
    <d v="2023-04-19T10:34:15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17"/>
    <x v="11"/>
    <d v="2023-04-19T10:34:15"/>
    <n v="127"/>
    <n v="47"/>
    <n v="8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17"/>
    <x v="12"/>
    <d v="2023-04-19T10:34:15"/>
    <n v="17"/>
    <n v="7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3"/>
    <x v="17"/>
    <x v="34"/>
    <d v="2023-04-19T10:34:15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2"/>
    <x v="17"/>
    <x v="13"/>
    <d v="2023-04-19T10:34:36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2"/>
    <x v="17"/>
    <x v="15"/>
    <d v="2023-04-19T10:34:36"/>
    <n v="10"/>
    <m/>
    <m/>
    <m/>
    <m/>
    <m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2"/>
    <x v="17"/>
    <x v="16"/>
    <d v="2023-04-19T10:34:36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2"/>
    <x v="17"/>
    <x v="5"/>
    <d v="2023-04-19T10:34:36"/>
    <n v="8"/>
    <n v="2"/>
    <n v="6"/>
    <m/>
    <m/>
    <m/>
    <n v="1"/>
    <n v="1"/>
    <n v="3"/>
    <n v="2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7"/>
    <x v="23"/>
    <d v="2023-04-19T10:55:11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7"/>
    <x v="30"/>
    <d v="2023-04-19T10:55:11"/>
    <n v="5"/>
    <n v="2"/>
    <n v="3"/>
    <m/>
    <m/>
    <m/>
    <n v="4"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7"/>
    <x v="9"/>
    <d v="2023-04-19T10:55:11"/>
    <n v="323"/>
    <n v="32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7"/>
    <x v="10"/>
    <d v="2023-04-19T10:55:11"/>
    <n v="41"/>
    <n v="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7"/>
    <x v="11"/>
    <d v="2023-04-19T10:55:11"/>
    <n v="323"/>
    <n v="130"/>
    <n v="19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5"/>
    <x v="12"/>
    <d v="2023-04-19T10:55:11"/>
    <n v="41"/>
    <n v="17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1"/>
    <x v="13"/>
    <d v="2023-04-19T10:55:28"/>
    <n v="156"/>
    <m/>
    <m/>
    <m/>
    <n v="102"/>
    <n v="5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1"/>
    <x v="15"/>
    <d v="2023-04-19T10:55:28"/>
    <n v="324"/>
    <m/>
    <m/>
    <m/>
    <m/>
    <n v="36"/>
    <n v="184"/>
    <n v="10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1"/>
    <x v="16"/>
    <d v="2023-04-19T10:55:28"/>
    <n v="112"/>
    <m/>
    <m/>
    <m/>
    <m/>
    <m/>
    <m/>
    <m/>
    <n v="57"/>
    <m/>
    <n v="30"/>
    <n v="22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1"/>
    <x v="17"/>
    <d v="2023-04-19T10:55:28"/>
    <n v="119.2"/>
    <n v="14.4"/>
    <n v="28.8"/>
    <n v="7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1"/>
    <x v="3"/>
    <d v="2023-04-19T10:55:28"/>
    <n v="4"/>
    <m/>
    <m/>
    <m/>
    <m/>
    <m/>
    <n v="4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1"/>
    <x v="18"/>
    <d v="2023-04-19T10:55:28"/>
    <n v="6"/>
    <m/>
    <n v="0"/>
    <n v="2"/>
    <n v="0"/>
    <n v="0"/>
    <n v="4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1"/>
    <x v="28"/>
    <d v="2023-04-19T10:55:28"/>
    <n v="11.2"/>
    <n v="3.2"/>
    <n v="4.8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15"/>
    <x v="29"/>
    <d v="2023-04-19T10:55:28"/>
    <n v="12"/>
    <n v="0"/>
    <n v="4.4000000000000004"/>
    <n v="0"/>
    <n v="0"/>
    <n v="7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15"/>
    <x v="4"/>
    <d v="2023-04-19T10:55:28"/>
    <n v="3.6"/>
    <n v="0"/>
    <n v="0"/>
    <n v="3.6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7"/>
    <x v="5"/>
    <d v="2023-04-19T10:55:28"/>
    <n v="365"/>
    <n v="101"/>
    <n v="264"/>
    <n v="6"/>
    <n v="11"/>
    <n v="29"/>
    <n v="51"/>
    <n v="27"/>
    <n v="92"/>
    <n v="52"/>
    <n v="57"/>
    <m/>
    <n v="15"/>
    <n v="22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7"/>
    <x v="6"/>
    <d v="2023-04-19T10:55:28"/>
    <n v="6"/>
    <n v="4"/>
    <n v="2"/>
    <n v="1"/>
    <n v="2"/>
    <n v="1"/>
    <n v="0"/>
    <n v="0"/>
    <n v="2"/>
    <n v="0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7"/>
    <x v="8"/>
    <d v="2023-04-19T10:55:28"/>
    <n v="4"/>
    <n v="3"/>
    <n v="1"/>
    <m/>
    <n v="1"/>
    <n v="1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7"/>
    <x v="9"/>
    <d v="2023-04-19T10:55:28"/>
    <n v="407"/>
    <n v="40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7"/>
    <x v="10"/>
    <d v="2023-04-19T10:55:28"/>
    <n v="43"/>
    <n v="4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7"/>
    <x v="11"/>
    <d v="2023-04-19T10:55:28"/>
    <n v="407"/>
    <n v="201"/>
    <n v="20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0"/>
    <x v="19"/>
    <x v="12"/>
    <d v="2023-04-19T10:55:28"/>
    <n v="43"/>
    <n v="16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9"/>
    <x v="13"/>
    <d v="2023-04-19T10:55:45"/>
    <n v="71"/>
    <m/>
    <m/>
    <m/>
    <n v="36"/>
    <n v="34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9"/>
    <x v="15"/>
    <d v="2023-04-19T10:55:45"/>
    <n v="88"/>
    <m/>
    <m/>
    <m/>
    <m/>
    <n v="6"/>
    <n v="54"/>
    <n v="2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9"/>
    <x v="16"/>
    <d v="2023-04-19T10:55:45"/>
    <n v="34"/>
    <m/>
    <m/>
    <m/>
    <m/>
    <m/>
    <m/>
    <m/>
    <n v="15"/>
    <m/>
    <n v="12"/>
    <n v="5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9"/>
    <x v="17"/>
    <d v="2023-04-19T10:55:45"/>
    <n v="43.2"/>
    <m/>
    <n v="8"/>
    <n v="35.20000000000000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9"/>
    <x v="1"/>
    <d v="2023-04-19T10:55:4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9"/>
    <x v="3"/>
    <d v="2023-04-19T10:55:45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9"/>
    <x v="18"/>
    <d v="2023-04-19T10:55:45"/>
    <n v="8"/>
    <m/>
    <m/>
    <m/>
    <n v="2"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5"/>
    <x v="29"/>
    <d v="2023-04-19T10:55:45"/>
    <n v="6"/>
    <n v="2.8"/>
    <m/>
    <m/>
    <n v="3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5"/>
    <x v="5"/>
    <d v="2023-04-19T10:55:45"/>
    <n v="123"/>
    <n v="60"/>
    <n v="63"/>
    <m/>
    <n v="3"/>
    <n v="12"/>
    <n v="18"/>
    <n v="20"/>
    <n v="27"/>
    <n v="14"/>
    <n v="16"/>
    <m/>
    <n v="6"/>
    <n v="5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5"/>
    <x v="6"/>
    <d v="2023-04-19T10:55:45"/>
    <n v="4"/>
    <n v="3"/>
    <n v="1"/>
    <m/>
    <m/>
    <m/>
    <n v="1"/>
    <m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"/>
    <x v="8"/>
    <d v="2023-04-19T10:55:45"/>
    <n v="2"/>
    <m/>
    <n v="2"/>
    <n v="1"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"/>
    <x v="9"/>
    <d v="2023-04-19T10:55:45"/>
    <n v="135"/>
    <n v="13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"/>
    <x v="10"/>
    <d v="2023-04-19T10:55:45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"/>
    <x v="33"/>
    <d v="2023-04-19T10:55:4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"/>
    <x v="11"/>
    <d v="2023-04-19T10:55:45"/>
    <n v="135"/>
    <n v="53"/>
    <n v="8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"/>
    <x v="12"/>
    <d v="2023-04-19T10:55:45"/>
    <n v="5"/>
    <n v="1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0"/>
    <x v="1"/>
    <x v="34"/>
    <d v="2023-04-19T10:55:45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"/>
    <x v="13"/>
    <d v="2023-04-19T10:58:00"/>
    <n v="282"/>
    <m/>
    <m/>
    <m/>
    <n v="204"/>
    <n v="7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"/>
    <x v="15"/>
    <d v="2023-04-19T10:58:00"/>
    <n v="559"/>
    <m/>
    <m/>
    <m/>
    <m/>
    <n v="68"/>
    <n v="262"/>
    <n v="22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"/>
    <x v="16"/>
    <d v="2023-04-19T10:58:00"/>
    <n v="213"/>
    <m/>
    <m/>
    <m/>
    <m/>
    <m/>
    <m/>
    <m/>
    <n v="120"/>
    <m/>
    <n v="84"/>
    <n v="9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"/>
    <x v="17"/>
    <d v="2023-04-19T10:58:00"/>
    <n v="267.2"/>
    <n v="16.8"/>
    <n v="53.6"/>
    <n v="196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1"/>
    <x v="1"/>
    <d v="2023-04-19T10:58:00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1"/>
    <x v="3"/>
    <d v="2023-04-19T10:58:00"/>
    <n v="14"/>
    <m/>
    <m/>
    <m/>
    <m/>
    <n v="2"/>
    <n v="4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1"/>
    <x v="18"/>
    <d v="2023-04-19T10:58:00"/>
    <n v="26"/>
    <m/>
    <m/>
    <n v="6"/>
    <n v="2"/>
    <n v="6"/>
    <n v="4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1"/>
    <x v="28"/>
    <d v="2023-04-19T10:58:00"/>
    <n v="11.2"/>
    <n v="3.2"/>
    <m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1"/>
    <x v="20"/>
    <d v="2023-04-19T10:58:00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1"/>
    <x v="41"/>
    <d v="2023-04-19T10:58:00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1"/>
    <x v="29"/>
    <d v="2023-04-19T10:58:00"/>
    <n v="10.8"/>
    <m/>
    <m/>
    <n v="4.8"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1"/>
    <x v="4"/>
    <d v="2023-04-19T10:58:00"/>
    <n v="6.8"/>
    <m/>
    <m/>
    <n v="3.2"/>
    <m/>
    <m/>
    <n v="3.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1"/>
    <x v="5"/>
    <d v="2023-04-19T10:58:00"/>
    <n v="699"/>
    <n v="248"/>
    <n v="451"/>
    <n v="9"/>
    <n v="20"/>
    <n v="78"/>
    <n v="102"/>
    <n v="73"/>
    <n v="131"/>
    <n v="115"/>
    <n v="120"/>
    <m/>
    <n v="42"/>
    <n v="9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9"/>
    <x v="6"/>
    <d v="2023-04-19T10:58:00"/>
    <n v="14"/>
    <n v="10"/>
    <n v="4"/>
    <n v="1"/>
    <m/>
    <n v="3"/>
    <n v="1"/>
    <n v="3"/>
    <n v="2"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9"/>
    <x v="7"/>
    <d v="2023-04-19T10:58:00"/>
    <n v="2"/>
    <n v="2"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9"/>
    <x v="8"/>
    <d v="2023-04-19T10:58:00"/>
    <n v="4"/>
    <n v="3"/>
    <n v="1"/>
    <m/>
    <m/>
    <n v="1"/>
    <n v="2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9"/>
    <x v="21"/>
    <d v="2023-04-19T10:58:00"/>
    <n v="4"/>
    <m/>
    <n v="2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9"/>
    <x v="23"/>
    <d v="2023-04-19T10:58:00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8"/>
    <x v="26"/>
    <d v="2023-04-19T10:58:00"/>
    <n v="9.6"/>
    <m/>
    <n v="3.2"/>
    <m/>
    <n v="3.2"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8"/>
    <x v="30"/>
    <d v="2023-04-19T10:58:00"/>
    <n v="5"/>
    <n v="1"/>
    <n v="4"/>
    <m/>
    <n v="1"/>
    <m/>
    <m/>
    <n v="1"/>
    <n v="1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8"/>
    <x v="31"/>
    <d v="2023-04-19T10:58:00"/>
    <n v="3"/>
    <n v="2"/>
    <n v="1"/>
    <m/>
    <n v="1"/>
    <m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8"/>
    <x v="9"/>
    <d v="2023-04-19T10:58:00"/>
    <n v="263"/>
    <n v="26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8"/>
    <x v="10"/>
    <d v="2023-04-19T10:58:00"/>
    <n v="60"/>
    <n v="6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8"/>
    <x v="11"/>
    <d v="2023-04-19T10:58:00"/>
    <n v="263"/>
    <n v="109"/>
    <n v="15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8"/>
    <x v="12"/>
    <d v="2023-04-19T10:58:00"/>
    <n v="60"/>
    <n v="26"/>
    <n v="3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8"/>
    <x v="32"/>
    <d v="2023-04-19T10:58:00"/>
    <n v="13"/>
    <n v="7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2"/>
    <x v="18"/>
    <x v="43"/>
    <d v="2023-04-19T10:58:00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18"/>
    <x v="13"/>
    <d v="2023-04-19T10:58:34"/>
    <n v="10"/>
    <m/>
    <m/>
    <m/>
    <n v="2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18"/>
    <x v="15"/>
    <d v="2023-04-19T10:58:34"/>
    <n v="30"/>
    <m/>
    <m/>
    <m/>
    <m/>
    <n v="4"/>
    <n v="16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18"/>
    <x v="16"/>
    <d v="2023-04-19T10:58:34"/>
    <n v="4"/>
    <m/>
    <m/>
    <m/>
    <m/>
    <m/>
    <m/>
    <m/>
    <n v="2"/>
    <m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6"/>
    <x v="3"/>
    <d v="2023-04-19T10:58:34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6"/>
    <x v="18"/>
    <d v="2023-04-19T10:58:34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15"/>
    <x v="41"/>
    <d v="2023-04-19T10:58:34"/>
    <n v="7.2"/>
    <m/>
    <n v="7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15"/>
    <x v="5"/>
    <d v="2023-04-19T10:58:34"/>
    <n v="26"/>
    <n v="9"/>
    <n v="17"/>
    <m/>
    <n v="2"/>
    <m/>
    <n v="1"/>
    <n v="6"/>
    <n v="8"/>
    <n v="5"/>
    <n v="2"/>
    <m/>
    <m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15"/>
    <x v="6"/>
    <d v="2023-04-19T10:58:34"/>
    <n v="2"/>
    <n v="2"/>
    <m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18"/>
    <x v="9"/>
    <d v="2023-04-19T10:58:34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18"/>
    <x v="10"/>
    <d v="2023-04-19T10:58:34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7"/>
    <x v="18"/>
    <x v="10"/>
    <d v="2023-04-19T15:18:22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7"/>
    <x v="6"/>
    <x v="11"/>
    <d v="2023-04-19T15:18:22"/>
    <n v="115"/>
    <n v="43"/>
    <n v="7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7"/>
    <x v="6"/>
    <x v="12"/>
    <d v="2023-04-19T15:18:22"/>
    <n v="21"/>
    <n v="4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7"/>
    <x v="6"/>
    <x v="32"/>
    <d v="2023-04-19T15:18:22"/>
    <n v="7"/>
    <n v="4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6"/>
    <x v="13"/>
    <d v="2023-04-19T15:19:26"/>
    <n v="16"/>
    <m/>
    <m/>
    <m/>
    <n v="1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3"/>
    <x v="15"/>
    <x v="3"/>
    <d v="2023-04-19T15:12:02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3"/>
    <x v="15"/>
    <x v="18"/>
    <d v="2023-04-19T15:12:02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3"/>
    <x v="15"/>
    <x v="5"/>
    <d v="2023-04-19T15:12:02"/>
    <n v="11"/>
    <n v="3"/>
    <n v="8"/>
    <n v="1"/>
    <m/>
    <n v="1"/>
    <n v="3"/>
    <n v="2"/>
    <n v="2"/>
    <n v="1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3"/>
    <x v="15"/>
    <x v="6"/>
    <d v="2023-04-19T15:12:02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2"/>
    <x v="19"/>
    <x v="9"/>
    <d v="2023-04-19T10:34:36"/>
    <n v="42"/>
    <n v="4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2"/>
    <x v="19"/>
    <x v="10"/>
    <d v="2023-04-19T10:34:3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2"/>
    <x v="19"/>
    <x v="11"/>
    <d v="2023-04-19T10:34:36"/>
    <n v="42"/>
    <n v="16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2"/>
    <x v="19"/>
    <x v="12"/>
    <d v="2023-04-19T10:34:36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3"/>
    <x v="19"/>
    <x v="13"/>
    <d v="2023-04-19T10:34:5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3"/>
    <x v="19"/>
    <x v="15"/>
    <d v="2023-04-19T10:34:54"/>
    <n v="24"/>
    <m/>
    <m/>
    <m/>
    <m/>
    <m/>
    <n v="1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3"/>
    <x v="19"/>
    <x v="29"/>
    <d v="2023-04-19T10:34:54"/>
    <n v="4.4000000000000004"/>
    <m/>
    <m/>
    <m/>
    <m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3"/>
    <x v="19"/>
    <x v="5"/>
    <d v="2023-04-19T10:34:54"/>
    <n v="13"/>
    <n v="4"/>
    <n v="9"/>
    <m/>
    <m/>
    <m/>
    <n v="1"/>
    <m/>
    <n v="9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3"/>
    <x v="0"/>
    <x v="8"/>
    <d v="2023-04-19T10:34:54"/>
    <n v="1"/>
    <m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3"/>
    <x v="0"/>
    <x v="9"/>
    <d v="2023-04-19T10:34:54"/>
    <n v="68"/>
    <n v="6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3"/>
    <x v="0"/>
    <x v="10"/>
    <d v="2023-04-19T10:34:54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3"/>
    <x v="0"/>
    <x v="11"/>
    <d v="2023-04-19T10:34:54"/>
    <n v="68"/>
    <n v="32"/>
    <n v="3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3"/>
    <x v="0"/>
    <x v="12"/>
    <d v="2023-04-19T10:34:54"/>
    <n v="6"/>
    <n v="1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4"/>
    <x v="0"/>
    <x v="13"/>
    <d v="2023-04-19T10:35:09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4"/>
    <x v="0"/>
    <x v="15"/>
    <d v="2023-04-19T10:35:09"/>
    <n v="20"/>
    <m/>
    <m/>
    <m/>
    <m/>
    <m/>
    <n v="6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4"/>
    <x v="0"/>
    <x v="17"/>
    <d v="2023-04-19T10:35:09"/>
    <n v="4"/>
    <m/>
    <n v="2.4"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4"/>
    <x v="0"/>
    <x v="19"/>
    <d v="2023-04-19T10:35:09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4"/>
    <x v="0"/>
    <x v="5"/>
    <d v="2023-04-19T10:35:09"/>
    <n v="14"/>
    <n v="9"/>
    <n v="5"/>
    <m/>
    <n v="1"/>
    <n v="1"/>
    <n v="2"/>
    <m/>
    <n v="3"/>
    <n v="7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4"/>
    <x v="0"/>
    <x v="6"/>
    <d v="2023-04-19T10:35:09"/>
    <n v="1"/>
    <m/>
    <n v="1"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4"/>
    <x v="0"/>
    <x v="9"/>
    <d v="2023-04-19T10:35:09"/>
    <n v="110"/>
    <n v="1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4"/>
    <x v="0"/>
    <x v="10"/>
    <d v="2023-04-19T10:35:09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4"/>
    <x v="2"/>
    <x v="11"/>
    <d v="2023-04-19T10:35:09"/>
    <n v="110"/>
    <n v="45"/>
    <n v="6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4"/>
    <x v="2"/>
    <x v="12"/>
    <d v="2023-04-19T10:35:09"/>
    <n v="19"/>
    <n v="7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4"/>
    <x v="2"/>
    <x v="13"/>
    <d v="2023-04-19T10:35:25"/>
    <n v="6"/>
    <m/>
    <m/>
    <m/>
    <m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4"/>
    <x v="2"/>
    <x v="15"/>
    <d v="2023-04-19T10:35:25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4"/>
    <x v="2"/>
    <x v="16"/>
    <d v="2023-04-19T10:35:25"/>
    <n v="4"/>
    <m/>
    <m/>
    <m/>
    <m/>
    <m/>
    <m/>
    <m/>
    <n v="3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4"/>
    <x v="2"/>
    <x v="5"/>
    <d v="2023-04-19T10:35:25"/>
    <n v="9"/>
    <n v="5"/>
    <n v="4"/>
    <m/>
    <m/>
    <m/>
    <m/>
    <n v="3"/>
    <n v="2"/>
    <m/>
    <n v="3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4"/>
    <x v="2"/>
    <x v="9"/>
    <d v="2023-04-19T10:35:25"/>
    <n v="81"/>
    <n v="8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4"/>
    <x v="2"/>
    <x v="10"/>
    <d v="2023-04-19T10:35:2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4"/>
    <x v="2"/>
    <x v="33"/>
    <d v="2023-04-19T10:35:2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4"/>
    <x v="2"/>
    <x v="11"/>
    <d v="2023-04-19T10:35:25"/>
    <n v="81"/>
    <n v="35"/>
    <n v="4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4"/>
    <x v="2"/>
    <x v="12"/>
    <d v="2023-04-19T10:35:25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4"/>
    <x v="2"/>
    <x v="34"/>
    <d v="2023-04-19T10:35:25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4"/>
    <x v="2"/>
    <x v="32"/>
    <d v="2023-04-19T10:35:25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0"/>
    <x v="2"/>
    <x v="13"/>
    <d v="2023-04-19T10:35:42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0"/>
    <x v="2"/>
    <x v="15"/>
    <d v="2023-04-19T10:35:42"/>
    <n v="18"/>
    <m/>
    <m/>
    <m/>
    <m/>
    <n v="2"/>
    <n v="2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0"/>
    <x v="2"/>
    <x v="16"/>
    <d v="2023-04-19T10:35:42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0"/>
    <x v="2"/>
    <x v="5"/>
    <d v="2023-04-19T10:35:42"/>
    <n v="13"/>
    <n v="10"/>
    <n v="3"/>
    <m/>
    <m/>
    <m/>
    <n v="1"/>
    <n v="2"/>
    <n v="1"/>
    <n v="7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0"/>
    <x v="2"/>
    <x v="9"/>
    <d v="2023-04-19T10:35:42"/>
    <n v="84"/>
    <n v="8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0"/>
    <x v="2"/>
    <x v="10"/>
    <d v="2023-04-19T10:35:42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0"/>
    <x v="2"/>
    <x v="11"/>
    <d v="2023-04-19T10:35:42"/>
    <n v="84"/>
    <n v="36"/>
    <n v="4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0"/>
    <x v="2"/>
    <x v="12"/>
    <d v="2023-04-19T10:35:42"/>
    <n v="9"/>
    <n v="3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8"/>
    <x v="2"/>
    <x v="15"/>
    <d v="2023-04-19T15:13:08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8"/>
    <x v="2"/>
    <x v="5"/>
    <d v="2023-04-19T15:13:08"/>
    <n v="2"/>
    <n v="1"/>
    <n v="1"/>
    <m/>
    <m/>
    <m/>
    <m/>
    <m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8"/>
    <x v="2"/>
    <x v="9"/>
    <d v="2023-04-19T15:13:08"/>
    <n v="35"/>
    <n v="3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8"/>
    <x v="2"/>
    <x v="10"/>
    <d v="2023-04-19T15:13:0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8"/>
    <x v="2"/>
    <x v="13"/>
    <d v="2023-04-19T10:39:31"/>
    <n v="12"/>
    <m/>
    <m/>
    <m/>
    <n v="6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8"/>
    <x v="2"/>
    <x v="15"/>
    <d v="2023-04-19T10:39:31"/>
    <n v="40"/>
    <m/>
    <m/>
    <m/>
    <m/>
    <m/>
    <n v="26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8"/>
    <x v="2"/>
    <x v="16"/>
    <d v="2023-04-19T10:39:31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8"/>
    <x v="2"/>
    <x v="17"/>
    <d v="2023-04-19T10:39:31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8"/>
    <x v="2"/>
    <x v="5"/>
    <d v="2023-04-19T10:39:31"/>
    <n v="29"/>
    <n v="12"/>
    <n v="17"/>
    <m/>
    <m/>
    <n v="2"/>
    <n v="3"/>
    <n v="3"/>
    <n v="13"/>
    <n v="7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8"/>
    <x v="2"/>
    <x v="9"/>
    <d v="2023-04-19T10:39:31"/>
    <n v="82"/>
    <n v="8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2"/>
    <x v="18"/>
    <d v="2023-04-19T15:12:2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2"/>
    <x v="29"/>
    <d v="2023-04-19T15:12:23"/>
    <n v="6.4"/>
    <m/>
    <m/>
    <m/>
    <m/>
    <n v="6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8"/>
    <x v="2"/>
    <x v="10"/>
    <d v="2023-04-19T10:39:3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8"/>
    <x v="2"/>
    <x v="11"/>
    <d v="2023-04-19T10:39:31"/>
    <n v="82"/>
    <n v="40"/>
    <n v="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8"/>
    <x v="2"/>
    <x v="12"/>
    <d v="2023-04-19T10:39:31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13"/>
    <d v="2023-04-19T10:39:49"/>
    <n v="14"/>
    <m/>
    <m/>
    <m/>
    <n v="10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14"/>
    <d v="2023-04-19T10:39:49"/>
    <n v="14"/>
    <m/>
    <m/>
    <m/>
    <n v="8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15"/>
    <d v="2023-04-19T10:39:49"/>
    <n v="38"/>
    <m/>
    <m/>
    <m/>
    <m/>
    <n v="4"/>
    <n v="16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16"/>
    <d v="2023-04-19T10:39:49"/>
    <n v="6"/>
    <m/>
    <m/>
    <m/>
    <m/>
    <m/>
    <m/>
    <m/>
    <n v="1"/>
    <m/>
    <n v="4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17"/>
    <d v="2023-04-19T10:39:49"/>
    <n v="16"/>
    <m/>
    <n v="1.6"/>
    <n v="14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20"/>
    <d v="2023-04-19T10:39:49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29"/>
    <d v="2023-04-19T10:39:49"/>
    <n v="4.4000000000000004"/>
    <m/>
    <n v="4.400000000000000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5"/>
    <d v="2023-04-19T10:39:49"/>
    <n v="44"/>
    <n v="19"/>
    <n v="25"/>
    <m/>
    <n v="2"/>
    <n v="5"/>
    <n v="9"/>
    <n v="7"/>
    <n v="8"/>
    <n v="9"/>
    <n v="1"/>
    <m/>
    <n v="2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7"/>
    <d v="2023-04-19T10:39:49"/>
    <n v="1"/>
    <m/>
    <n v="1"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8"/>
    <d v="2023-04-19T10:39:49"/>
    <n v="1"/>
    <n v="1"/>
    <m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9"/>
    <d v="2023-04-19T10:39:49"/>
    <n v="69"/>
    <n v="6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9"/>
    <x v="2"/>
    <x v="11"/>
    <d v="2023-04-19T10:39:49"/>
    <n v="69"/>
    <n v="28"/>
    <n v="4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2"/>
    <x v="2"/>
    <x v="14"/>
    <d v="2023-04-19T10:40:10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2"/>
    <x v="2"/>
    <x v="15"/>
    <d v="2023-04-19T10:40:10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2"/>
    <x v="2"/>
    <x v="16"/>
    <d v="2023-04-19T10:40:10"/>
    <n v="4"/>
    <m/>
    <m/>
    <m/>
    <m/>
    <m/>
    <m/>
    <m/>
    <n v="2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2"/>
    <x v="2"/>
    <x v="5"/>
    <d v="2023-04-19T10:40:10"/>
    <n v="9"/>
    <n v="1"/>
    <n v="8"/>
    <m/>
    <m/>
    <m/>
    <n v="1"/>
    <m/>
    <n v="2"/>
    <n v="3"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2"/>
    <x v="2"/>
    <x v="8"/>
    <d v="2023-04-19T10:40:10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2"/>
    <x v="2"/>
    <x v="9"/>
    <d v="2023-04-19T10:40:10"/>
    <n v="25"/>
    <n v="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2"/>
    <x v="2"/>
    <x v="44"/>
    <d v="2023-04-19T10:40:10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2"/>
    <x v="2"/>
    <x v="11"/>
    <d v="2023-04-19T10:40:10"/>
    <n v="25"/>
    <n v="10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2"/>
    <x v="2"/>
    <x v="45"/>
    <d v="2023-04-19T10:40:10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2"/>
    <x v="2"/>
    <x v="13"/>
    <d v="2023-04-19T15:14:03"/>
    <n v="10"/>
    <m/>
    <m/>
    <m/>
    <n v="8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2"/>
    <x v="2"/>
    <x v="15"/>
    <d v="2023-04-19T15:14:03"/>
    <n v="22"/>
    <m/>
    <m/>
    <m/>
    <m/>
    <m/>
    <n v="1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2"/>
    <x v="2"/>
    <x v="16"/>
    <d v="2023-04-19T15:14:03"/>
    <n v="3"/>
    <m/>
    <m/>
    <m/>
    <m/>
    <m/>
    <m/>
    <m/>
    <m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2"/>
    <x v="2"/>
    <x v="5"/>
    <d v="2023-04-19T15:14:03"/>
    <n v="18"/>
    <n v="9"/>
    <n v="9"/>
    <m/>
    <m/>
    <m/>
    <n v="4"/>
    <n v="1"/>
    <n v="8"/>
    <n v="3"/>
    <m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2"/>
    <x v="2"/>
    <x v="9"/>
    <d v="2023-04-19T15:14:03"/>
    <n v="65"/>
    <n v="6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2"/>
    <x v="2"/>
    <x v="10"/>
    <d v="2023-04-19T15:14:03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2"/>
    <x v="2"/>
    <x v="11"/>
    <d v="2023-04-19T15:14:03"/>
    <n v="65"/>
    <n v="31"/>
    <n v="3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2"/>
    <x v="2"/>
    <x v="12"/>
    <d v="2023-04-19T15:14:03"/>
    <n v="6"/>
    <n v="2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3"/>
    <x v="2"/>
    <x v="13"/>
    <d v="2023-04-19T10:41:53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3"/>
    <x v="2"/>
    <x v="15"/>
    <d v="2023-04-19T10:41:53"/>
    <n v="8"/>
    <m/>
    <m/>
    <m/>
    <m/>
    <n v="2"/>
    <n v="6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3"/>
    <x v="2"/>
    <x v="16"/>
    <d v="2023-04-19T10:41:53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3"/>
    <x v="2"/>
    <x v="17"/>
    <d v="2023-04-19T10:41:53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3"/>
    <x v="2"/>
    <x v="5"/>
    <d v="2023-04-19T10:41:53"/>
    <n v="8"/>
    <n v="4"/>
    <n v="4"/>
    <m/>
    <m/>
    <n v="1"/>
    <n v="2"/>
    <n v="1"/>
    <n v="3"/>
    <n v="0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3"/>
    <x v="2"/>
    <x v="9"/>
    <d v="2023-04-19T10:41:53"/>
    <n v="61"/>
    <n v="6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3"/>
    <x v="2"/>
    <x v="10"/>
    <d v="2023-04-19T10:41:53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3"/>
    <x v="2"/>
    <x v="11"/>
    <d v="2023-04-19T10:41:53"/>
    <n v="61"/>
    <n v="28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3"/>
    <x v="2"/>
    <x v="12"/>
    <d v="2023-04-19T10:41:53"/>
    <n v="12"/>
    <n v="6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4"/>
    <x v="2"/>
    <x v="13"/>
    <d v="2023-04-19T10:42:09"/>
    <n v="16"/>
    <m/>
    <m/>
    <m/>
    <n v="8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4"/>
    <x v="2"/>
    <x v="15"/>
    <d v="2023-04-19T10:42:09"/>
    <n v="72"/>
    <m/>
    <m/>
    <m/>
    <m/>
    <n v="10"/>
    <n v="26"/>
    <n v="3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4"/>
    <x v="2"/>
    <x v="16"/>
    <d v="2023-04-19T10:42:09"/>
    <n v="20"/>
    <m/>
    <m/>
    <m/>
    <m/>
    <m/>
    <m/>
    <m/>
    <n v="8"/>
    <m/>
    <n v="10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4"/>
    <x v="2"/>
    <x v="17"/>
    <d v="2023-04-19T10:42:09"/>
    <n v="6.8"/>
    <m/>
    <n v="3.2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4"/>
    <x v="2"/>
    <x v="29"/>
    <d v="2023-04-19T10:42:09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4"/>
    <x v="2"/>
    <x v="5"/>
    <d v="2023-04-19T10:42:09"/>
    <n v="61"/>
    <n v="26"/>
    <n v="35"/>
    <m/>
    <n v="1"/>
    <n v="1"/>
    <n v="4"/>
    <n v="9"/>
    <n v="13"/>
    <n v="18"/>
    <n v="8"/>
    <m/>
    <n v="5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4"/>
    <x v="2"/>
    <x v="8"/>
    <d v="2023-04-19T10:42:09"/>
    <n v="1"/>
    <m/>
    <n v="1"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2"/>
    <x v="12"/>
    <d v="2023-04-20T10:25:53"/>
    <n v="18"/>
    <n v="10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3"/>
    <x v="34"/>
    <d v="2023-04-20T10:25:53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6"/>
    <x v="3"/>
    <x v="32"/>
    <d v="2023-04-20T10:25:53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7"/>
    <x v="3"/>
    <x v="15"/>
    <d v="2023-04-20T10:26:34"/>
    <n v="6"/>
    <m/>
    <m/>
    <m/>
    <m/>
    <n v="2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7"/>
    <x v="3"/>
    <x v="5"/>
    <d v="2023-04-20T10:26:34"/>
    <n v="3"/>
    <n v="1"/>
    <n v="2"/>
    <m/>
    <m/>
    <m/>
    <m/>
    <n v="1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7"/>
    <x v="3"/>
    <x v="9"/>
    <d v="2023-04-20T10:26:34"/>
    <n v="86"/>
    <n v="8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7"/>
    <x v="3"/>
    <x v="10"/>
    <d v="2023-04-20T10:26:34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7"/>
    <x v="2"/>
    <x v="11"/>
    <d v="2023-04-20T10:26:34"/>
    <n v="86"/>
    <n v="36"/>
    <n v="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2"/>
    <x v="13"/>
    <d v="2023-04-19T10:10:58"/>
    <n v="50"/>
    <m/>
    <m/>
    <m/>
    <n v="24"/>
    <n v="2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2"/>
    <x v="15"/>
    <d v="2023-04-19T10:10:58"/>
    <n v="117"/>
    <m/>
    <m/>
    <m/>
    <m/>
    <n v="6"/>
    <n v="54"/>
    <n v="5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2"/>
    <x v="16"/>
    <d v="2023-04-19T10:10:58"/>
    <n v="40"/>
    <m/>
    <m/>
    <m/>
    <m/>
    <m/>
    <m/>
    <m/>
    <n v="22"/>
    <m/>
    <n v="16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2"/>
    <x v="17"/>
    <d v="2023-04-19T10:10:58"/>
    <n v="21.6"/>
    <m/>
    <n v="6.4"/>
    <n v="1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2"/>
    <x v="1"/>
    <d v="2023-04-19T10:10:58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2"/>
    <x v="3"/>
    <d v="2023-04-19T10:10:58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2"/>
    <x v="18"/>
    <d v="2023-04-19T10:10:58"/>
    <n v="12"/>
    <m/>
    <m/>
    <n v="2"/>
    <n v="4"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5"/>
    <x v="2"/>
    <x v="15"/>
    <d v="2023-04-20T10:20:01"/>
    <n v="341"/>
    <m/>
    <m/>
    <m/>
    <m/>
    <n v="40"/>
    <n v="138"/>
    <n v="16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4"/>
    <x v="2"/>
    <x v="19"/>
    <d v="2023-04-19T10:10:58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0"/>
    <x v="2"/>
    <x v="5"/>
    <d v="2023-04-19T15:06:40"/>
    <n v="13"/>
    <n v="6"/>
    <n v="7"/>
    <m/>
    <m/>
    <m/>
    <n v="1"/>
    <m/>
    <n v="6"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0"/>
    <x v="2"/>
    <x v="9"/>
    <d v="2023-04-19T15:06:40"/>
    <n v="226"/>
    <n v="2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0"/>
    <x v="2"/>
    <x v="10"/>
    <d v="2023-04-19T15:06:40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0"/>
    <x v="2"/>
    <x v="44"/>
    <d v="2023-04-19T15:06:40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0"/>
    <x v="2"/>
    <x v="11"/>
    <d v="2023-04-19T15:06:40"/>
    <n v="226"/>
    <n v="107"/>
    <n v="1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0"/>
    <x v="2"/>
    <x v="12"/>
    <d v="2023-04-19T15:06:40"/>
    <n v="17"/>
    <n v="8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0"/>
    <x v="2"/>
    <x v="45"/>
    <d v="2023-04-19T15:06:40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4"/>
    <x v="2"/>
    <x v="13"/>
    <d v="2023-04-19T15:07:10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4"/>
    <x v="2"/>
    <x v="15"/>
    <d v="2023-04-19T15:07:1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4"/>
    <x v="2"/>
    <x v="5"/>
    <d v="2023-04-19T15:07:10"/>
    <n v="2"/>
    <n v="1"/>
    <n v="1"/>
    <m/>
    <m/>
    <m/>
    <m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4"/>
    <x v="2"/>
    <x v="9"/>
    <d v="2023-04-19T15:07:10"/>
    <n v="88"/>
    <n v="8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4"/>
    <x v="2"/>
    <x v="10"/>
    <d v="2023-04-19T15:07:10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4"/>
    <x v="2"/>
    <x v="11"/>
    <d v="2023-04-19T15:07:10"/>
    <n v="88"/>
    <n v="47"/>
    <n v="4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4"/>
    <x v="2"/>
    <x v="12"/>
    <d v="2023-04-19T15:07:10"/>
    <n v="5"/>
    <n v="1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13"/>
    <d v="2023-04-19T15:07:28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15"/>
    <d v="2023-04-19T15:07:28"/>
    <n v="30"/>
    <m/>
    <m/>
    <m/>
    <m/>
    <n v="2"/>
    <n v="14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16"/>
    <d v="2023-04-19T15:07:28"/>
    <n v="16"/>
    <m/>
    <m/>
    <m/>
    <m/>
    <m/>
    <m/>
    <m/>
    <n v="4"/>
    <m/>
    <n v="8"/>
    <n v="1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17"/>
    <d v="2023-04-19T15:07:28"/>
    <n v="1.8"/>
    <n v="0.9"/>
    <m/>
    <n v="0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1"/>
    <d v="2023-04-19T15:07:2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3"/>
    <d v="2023-04-19T15:07:2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18"/>
    <d v="2023-04-19T15:07:28"/>
    <n v="4"/>
    <m/>
    <m/>
    <m/>
    <n v="2"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4"/>
    <d v="2023-04-19T15:07:28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5"/>
    <d v="2023-04-19T15:07:28"/>
    <n v="32"/>
    <n v="12"/>
    <n v="20"/>
    <n v="1"/>
    <m/>
    <n v="1"/>
    <n v="2"/>
    <n v="2"/>
    <n v="7"/>
    <n v="7"/>
    <n v="4"/>
    <m/>
    <n v="4"/>
    <n v="1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6"/>
    <d v="2023-04-19T15:07:28"/>
    <n v="2"/>
    <m/>
    <n v="2"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8"/>
    <d v="2023-04-19T15:07:28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21"/>
    <d v="2023-04-19T15:07:28"/>
    <n v="3"/>
    <m/>
    <n v="1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24"/>
    <d v="2023-04-19T15:07:28"/>
    <n v="1"/>
    <m/>
    <m/>
    <m/>
    <m/>
    <m/>
    <m/>
    <m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30"/>
    <d v="2023-04-19T15:07:28"/>
    <n v="3"/>
    <m/>
    <n v="3"/>
    <m/>
    <n v="1"/>
    <m/>
    <m/>
    <n v="1"/>
    <m/>
    <m/>
    <m/>
    <m/>
    <m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9"/>
    <d v="2023-04-19T15:07:28"/>
    <n v="49"/>
    <n v="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10"/>
    <d v="2023-04-19T15:07:28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11"/>
    <d v="2023-04-19T15:07:28"/>
    <n v="98"/>
    <n v="49"/>
    <n v="4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8"/>
    <x v="2"/>
    <x v="12"/>
    <d v="2023-04-19T15:07:28"/>
    <n v="10"/>
    <n v="5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6"/>
    <x v="2"/>
    <x v="9"/>
    <d v="2023-04-19T15:08:54"/>
    <n v="44"/>
    <n v="4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6"/>
    <x v="2"/>
    <x v="11"/>
    <d v="2023-04-19T15:08:54"/>
    <n v="44"/>
    <n v="20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5"/>
    <x v="2"/>
    <x v="15"/>
    <d v="2023-04-19T15:10:32"/>
    <n v="14"/>
    <m/>
    <m/>
    <m/>
    <m/>
    <n v="2"/>
    <n v="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5"/>
    <x v="2"/>
    <x v="16"/>
    <d v="2023-04-19T15:10:32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5"/>
    <x v="2"/>
    <x v="5"/>
    <d v="2023-04-19T15:10:32"/>
    <n v="9"/>
    <n v="1"/>
    <n v="8"/>
    <m/>
    <m/>
    <m/>
    <m/>
    <n v="1"/>
    <n v="3"/>
    <n v="3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5"/>
    <x v="2"/>
    <x v="9"/>
    <d v="2023-04-19T15:10:32"/>
    <n v="29"/>
    <n v="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5"/>
    <x v="2"/>
    <x v="10"/>
    <d v="2023-04-19T15:10:3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5"/>
    <x v="2"/>
    <x v="11"/>
    <d v="2023-04-19T15:10:32"/>
    <n v="29"/>
    <n v="11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5"/>
    <x v="2"/>
    <x v="12"/>
    <d v="2023-04-19T15:10:3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6"/>
    <x v="2"/>
    <x v="13"/>
    <d v="2023-04-19T15:10:54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6"/>
    <x v="2"/>
    <x v="15"/>
    <d v="2023-04-19T15:10:54"/>
    <n v="14"/>
    <m/>
    <m/>
    <m/>
    <m/>
    <n v="4"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6"/>
    <x v="2"/>
    <x v="5"/>
    <d v="2023-04-19T15:10:54"/>
    <n v="9"/>
    <n v="3"/>
    <n v="6"/>
    <m/>
    <m/>
    <m/>
    <n v="2"/>
    <n v="2"/>
    <n v="3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6"/>
    <x v="2"/>
    <x v="9"/>
    <d v="2023-04-19T15:10:54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6"/>
    <x v="2"/>
    <x v="11"/>
    <d v="2023-04-19T15:10:54"/>
    <n v="13"/>
    <n v="6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3"/>
    <x v="2"/>
    <x v="13"/>
    <d v="2023-04-19T15:12:02"/>
    <n v="10"/>
    <m/>
    <m/>
    <m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3"/>
    <x v="2"/>
    <x v="15"/>
    <d v="2023-04-19T15:12:02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3"/>
    <x v="2"/>
    <x v="16"/>
    <d v="2023-04-19T15:12:02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3"/>
    <x v="2"/>
    <x v="17"/>
    <d v="2023-04-19T15:12:02"/>
    <n v="4.9000000000000004"/>
    <n v="4"/>
    <m/>
    <n v="0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2"/>
    <x v="6"/>
    <d v="2023-04-19T15:12:23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2"/>
    <x v="8"/>
    <d v="2023-04-19T15:12:23"/>
    <n v="2"/>
    <n v="1"/>
    <n v="1"/>
    <m/>
    <m/>
    <n v="1"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2"/>
    <x v="9"/>
    <d v="2023-04-19T15:12:23"/>
    <n v="34"/>
    <n v="3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2"/>
    <x v="10"/>
    <d v="2023-04-19T15:12:2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2"/>
    <x v="11"/>
    <d v="2023-04-19T15:12:23"/>
    <n v="34"/>
    <n v="17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4"/>
    <x v="2"/>
    <x v="12"/>
    <d v="2023-04-19T15:12:23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7"/>
    <x v="2"/>
    <x v="15"/>
    <d v="2023-04-19T15:12:50"/>
    <n v="2"/>
    <m/>
    <m/>
    <m/>
    <m/>
    <n v="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7"/>
    <x v="2"/>
    <x v="5"/>
    <d v="2023-04-19T15:12:50"/>
    <n v="1"/>
    <n v="0"/>
    <n v="1"/>
    <n v="0"/>
    <n v="0"/>
    <n v="0"/>
    <n v="0"/>
    <n v="1"/>
    <n v="0"/>
    <n v="0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8"/>
    <x v="0"/>
    <x v="11"/>
    <d v="2023-04-19T15:13:08"/>
    <n v="35"/>
    <n v="10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8"/>
    <x v="0"/>
    <x v="12"/>
    <d v="2023-04-19T15:13:08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9"/>
    <x v="0"/>
    <x v="13"/>
    <d v="2023-04-19T15:13:26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9"/>
    <x v="0"/>
    <x v="15"/>
    <d v="2023-04-19T15:13:26"/>
    <n v="22"/>
    <m/>
    <m/>
    <m/>
    <m/>
    <m/>
    <n v="10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9"/>
    <x v="0"/>
    <x v="5"/>
    <d v="2023-04-19T15:13:26"/>
    <n v="12"/>
    <n v="3"/>
    <n v="9"/>
    <m/>
    <m/>
    <m/>
    <m/>
    <n v="1"/>
    <n v="5"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9"/>
    <x v="0"/>
    <x v="9"/>
    <d v="2023-04-19T15:13:26"/>
    <n v="55"/>
    <n v="5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9"/>
    <x v="0"/>
    <x v="11"/>
    <d v="2023-04-19T15:13:26"/>
    <n v="55"/>
    <n v="21"/>
    <n v="3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5"/>
    <x v="0"/>
    <x v="13"/>
    <d v="2023-04-19T15:14:31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5"/>
    <x v="0"/>
    <x v="5"/>
    <d v="2023-04-19T15:14:31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5"/>
    <x v="0"/>
    <x v="9"/>
    <d v="2023-04-19T15:14:31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9"/>
    <d v="2023-04-19T15:02:34"/>
    <n v="640"/>
    <n v="6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10"/>
    <d v="2023-04-19T15:02:34"/>
    <n v="77"/>
    <n v="7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11"/>
    <d v="2023-04-19T15:02:34"/>
    <n v="640"/>
    <n v="271"/>
    <n v="36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12"/>
    <d v="2023-04-19T15:02:34"/>
    <n v="77"/>
    <n v="24"/>
    <n v="5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32"/>
    <d v="2023-04-19T15:02:34"/>
    <n v="44"/>
    <n v="29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43"/>
    <d v="2023-04-19T15:02:34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13"/>
    <d v="2023-04-19T15:03:00"/>
    <n v="176"/>
    <m/>
    <m/>
    <m/>
    <n v="100"/>
    <n v="7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15"/>
    <d v="2023-04-19T15:03:00"/>
    <n v="454"/>
    <m/>
    <m/>
    <m/>
    <m/>
    <n v="12"/>
    <n v="238"/>
    <n v="20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16"/>
    <d v="2023-04-19T15:03:00"/>
    <n v="112"/>
    <m/>
    <m/>
    <m/>
    <m/>
    <m/>
    <m/>
    <m/>
    <n v="51"/>
    <m/>
    <n v="54"/>
    <n v="2"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17"/>
    <d v="2023-04-19T15:03:00"/>
    <n v="184.5"/>
    <n v="11.3"/>
    <n v="51.1"/>
    <n v="122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1"/>
    <d v="2023-04-19T15:03:00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3"/>
    <d v="2023-04-19T15:03:00"/>
    <n v="10"/>
    <m/>
    <m/>
    <m/>
    <m/>
    <m/>
    <n v="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18"/>
    <d v="2023-04-19T15:03:00"/>
    <n v="12"/>
    <m/>
    <m/>
    <m/>
    <n v="2"/>
    <m/>
    <n v="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19"/>
    <d v="2023-04-19T15:03:00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20"/>
    <d v="2023-04-19T15:03:00"/>
    <n v="9.1999999999999993"/>
    <n v="6"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41"/>
    <d v="2023-04-19T15:03:00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29"/>
    <d v="2023-04-19T15:03:00"/>
    <n v="9.1999999999999993"/>
    <n v="3.2"/>
    <n v="2.4"/>
    <m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4"/>
    <d v="2023-04-19T15:03:00"/>
    <n v="11.2"/>
    <m/>
    <n v="4.4000000000000004"/>
    <m/>
    <n v="6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5"/>
    <d v="2023-04-19T15:03:00"/>
    <n v="458"/>
    <n v="264"/>
    <n v="319"/>
    <n v="4"/>
    <n v="16"/>
    <n v="36"/>
    <n v="50"/>
    <n v="44"/>
    <n v="119"/>
    <n v="104"/>
    <n v="51"/>
    <m/>
    <n v="27"/>
    <n v="2"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6"/>
    <d v="2023-04-19T15:03:00"/>
    <n v="7"/>
    <n v="1"/>
    <n v="6"/>
    <m/>
    <m/>
    <m/>
    <n v="1"/>
    <m/>
    <n v="1"/>
    <n v="4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7"/>
    <d v="2023-04-19T15:03:00"/>
    <n v="4"/>
    <n v="2"/>
    <n v="2"/>
    <n v="2"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8"/>
    <d v="2023-04-19T15:03:00"/>
    <n v="6"/>
    <n v="5"/>
    <n v="1"/>
    <n v="1"/>
    <n v="2"/>
    <m/>
    <n v="3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21"/>
    <d v="2023-04-19T15:03:00"/>
    <n v="12"/>
    <m/>
    <m/>
    <n v="4"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23"/>
    <d v="2023-04-19T15:03:00"/>
    <n v="17"/>
    <m/>
    <m/>
    <m/>
    <m/>
    <m/>
    <n v="14"/>
    <n v="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38"/>
    <d v="2023-04-19T15:03:0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39"/>
    <d v="2023-04-19T15:03:0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30"/>
    <d v="2023-04-19T15:03:00"/>
    <n v="15"/>
    <n v="11"/>
    <n v="4"/>
    <m/>
    <m/>
    <n v="2"/>
    <n v="4"/>
    <m/>
    <n v="7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40"/>
    <d v="2023-04-19T15:03:00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9"/>
    <d v="2023-04-19T15:03:00"/>
    <n v="856"/>
    <n v="85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10"/>
    <d v="2023-04-19T15:03:00"/>
    <n v="42"/>
    <n v="4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11"/>
    <d v="2023-04-19T15:03:00"/>
    <n v="856"/>
    <n v="377"/>
    <n v="47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12"/>
    <d v="2023-04-19T15:03:00"/>
    <n v="42"/>
    <n v="19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"/>
    <x v="0"/>
    <x v="32"/>
    <d v="2023-04-19T15:03:00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13"/>
    <d v="2023-04-19T15:03:35"/>
    <n v="54"/>
    <m/>
    <m/>
    <m/>
    <n v="33"/>
    <n v="18"/>
    <m/>
    <m/>
    <m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14"/>
    <d v="2023-04-19T15:03:35"/>
    <n v="13"/>
    <m/>
    <m/>
    <m/>
    <n v="3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15"/>
    <d v="2023-04-19T15:03:35"/>
    <n v="133"/>
    <m/>
    <m/>
    <m/>
    <m/>
    <n v="8"/>
    <n v="64"/>
    <n v="6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16"/>
    <d v="2023-04-19T15:03:35"/>
    <n v="62"/>
    <m/>
    <m/>
    <m/>
    <m/>
    <m/>
    <m/>
    <m/>
    <n v="17"/>
    <m/>
    <n v="36"/>
    <m/>
    <n v="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17"/>
    <d v="2023-04-19T15:03:35"/>
    <n v="39.200000000000003"/>
    <n v="2.4"/>
    <n v="6.4"/>
    <n v="30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3"/>
    <d v="2023-04-19T15:03:35"/>
    <n v="19"/>
    <m/>
    <m/>
    <m/>
    <m/>
    <n v="2"/>
    <n v="8"/>
    <n v="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18"/>
    <d v="2023-04-19T15:03:35"/>
    <n v="19"/>
    <m/>
    <m/>
    <m/>
    <m/>
    <n v="2"/>
    <n v="8"/>
    <n v="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19"/>
    <d v="2023-04-19T15:03:35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20"/>
    <d v="2023-04-19T15:03:35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29"/>
    <d v="2023-04-19T15:03:35"/>
    <n v="3.2"/>
    <m/>
    <m/>
    <m/>
    <m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5"/>
    <d v="2023-04-19T15:03:35"/>
    <n v="159"/>
    <n v="54"/>
    <n v="106"/>
    <n v="1"/>
    <n v="3"/>
    <n v="10"/>
    <n v="18"/>
    <n v="18"/>
    <n v="32"/>
    <n v="31"/>
    <n v="17"/>
    <m/>
    <n v="19"/>
    <m/>
    <n v="1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6"/>
    <d v="2023-04-19T15:03:35"/>
    <n v="11"/>
    <n v="5"/>
    <n v="6"/>
    <m/>
    <m/>
    <m/>
    <m/>
    <n v="1"/>
    <n v="4"/>
    <n v="5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7"/>
    <d v="2023-04-19T15:03:35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8"/>
    <d v="2023-04-19T15:03:35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22"/>
    <d v="2023-04-19T15:03:35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26"/>
    <d v="2023-04-19T15:03:35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30"/>
    <d v="2023-04-19T15:03:35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"/>
    <x v="0"/>
    <x v="31"/>
    <d v="2023-04-19T15:03:35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5"/>
    <x v="0"/>
    <x v="11"/>
    <d v="2023-04-19T15:14:31"/>
    <n v="24"/>
    <n v="16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9"/>
    <x v="0"/>
    <x v="13"/>
    <d v="2023-04-19T15:14:5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9"/>
    <x v="0"/>
    <x v="5"/>
    <d v="2023-04-19T15:14:52"/>
    <n v="1"/>
    <n v="0"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9"/>
    <x v="0"/>
    <x v="9"/>
    <d v="2023-04-19T15:14:52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9"/>
    <x v="0"/>
    <x v="10"/>
    <d v="2023-04-19T15:14:5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9"/>
    <x v="0"/>
    <x v="11"/>
    <d v="2023-04-19T15:14:52"/>
    <n v="27"/>
    <n v="11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9"/>
    <x v="0"/>
    <x v="12"/>
    <d v="2023-04-19T15:14:52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0"/>
    <x v="0"/>
    <x v="13"/>
    <d v="2023-04-19T15:15:12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0"/>
    <x v="0"/>
    <x v="5"/>
    <d v="2023-04-19T15:15:12"/>
    <n v="1"/>
    <n v="1"/>
    <n v="0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0"/>
    <x v="0"/>
    <x v="9"/>
    <d v="2023-04-19T15:15:12"/>
    <n v="23"/>
    <n v="2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0"/>
    <x v="0"/>
    <x v="10"/>
    <d v="2023-04-19T15:15:12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0"/>
    <x v="0"/>
    <x v="11"/>
    <d v="2023-04-19T15:15:12"/>
    <n v="23"/>
    <n v="9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0"/>
    <x v="0"/>
    <x v="12"/>
    <d v="2023-04-19T15:15:12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1"/>
    <x v="0"/>
    <x v="15"/>
    <d v="2023-04-19T15:17:1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1"/>
    <x v="0"/>
    <x v="5"/>
    <d v="2023-04-19T15:17:17"/>
    <n v="1"/>
    <m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1"/>
    <x v="0"/>
    <x v="9"/>
    <d v="2023-04-19T15:17:17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1"/>
    <x v="0"/>
    <x v="10"/>
    <d v="2023-04-19T15:17:17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1"/>
    <x v="0"/>
    <x v="11"/>
    <d v="2023-04-19T15:17:17"/>
    <n v="21"/>
    <n v="13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1"/>
    <x v="0"/>
    <x v="12"/>
    <d v="2023-04-19T15:17:17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1"/>
    <x v="0"/>
    <x v="32"/>
    <d v="2023-04-19T15:17:1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7"/>
    <x v="0"/>
    <x v="13"/>
    <d v="2023-04-19T15:18:22"/>
    <n v="16"/>
    <m/>
    <m/>
    <m/>
    <n v="8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7"/>
    <x v="0"/>
    <x v="15"/>
    <d v="2023-04-19T15:18:22"/>
    <n v="44"/>
    <m/>
    <m/>
    <m/>
    <m/>
    <n v="2"/>
    <n v="26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7"/>
    <x v="0"/>
    <x v="16"/>
    <d v="2023-04-19T15:18:22"/>
    <n v="7"/>
    <m/>
    <m/>
    <m/>
    <m/>
    <m/>
    <m/>
    <m/>
    <n v="3"/>
    <m/>
    <m/>
    <n v="3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7"/>
    <x v="0"/>
    <x v="5"/>
    <d v="2023-04-19T15:18:22"/>
    <n v="37"/>
    <n v="16"/>
    <n v="21"/>
    <m/>
    <m/>
    <m/>
    <n v="4"/>
    <n v="5"/>
    <n v="13"/>
    <n v="8"/>
    <n v="3"/>
    <m/>
    <m/>
    <n v="3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7"/>
    <x v="0"/>
    <x v="9"/>
    <d v="2023-04-19T15:18:22"/>
    <n v="115"/>
    <n v="1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0"/>
    <x v="9"/>
    <d v="2023-04-19T10:54:10"/>
    <n v="64"/>
    <n v="6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0"/>
    <x v="11"/>
    <d v="2023-04-19T10:54:10"/>
    <n v="64"/>
    <n v="26"/>
    <n v="3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13"/>
    <d v="2023-04-19T10:54:28"/>
    <n v="85"/>
    <m/>
    <m/>
    <m/>
    <n v="53"/>
    <n v="3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14"/>
    <d v="2023-04-19T10:54:28"/>
    <n v="97"/>
    <m/>
    <m/>
    <m/>
    <n v="47"/>
    <n v="5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15"/>
    <d v="2023-04-19T10:54:28"/>
    <n v="386"/>
    <m/>
    <m/>
    <m/>
    <m/>
    <n v="20"/>
    <n v="206"/>
    <n v="16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16"/>
    <d v="2023-04-19T10:54:28"/>
    <n v="73"/>
    <m/>
    <m/>
    <m/>
    <m/>
    <m/>
    <m/>
    <m/>
    <n v="41"/>
    <m/>
    <n v="24"/>
    <n v="0"/>
    <n v="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17"/>
    <d v="2023-04-19T10:54:28"/>
    <n v="42.4"/>
    <n v="2.4"/>
    <n v="8.8000000000000007"/>
    <n v="31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1"/>
    <d v="2023-04-19T10:54:28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2"/>
    <d v="2023-04-19T10:54:28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3"/>
    <d v="2023-04-19T10:54:28"/>
    <n v="12"/>
    <m/>
    <m/>
    <m/>
    <m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18"/>
    <d v="2023-04-19T10:54:28"/>
    <n v="26"/>
    <m/>
    <m/>
    <n v="6"/>
    <n v="4"/>
    <n v="4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19"/>
    <d v="2023-04-19T10:54:28"/>
    <n v="6"/>
    <m/>
    <m/>
    <m/>
    <m/>
    <m/>
    <m/>
    <m/>
    <m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28"/>
    <d v="2023-04-19T10:54:28"/>
    <n v="8.8000000000000007"/>
    <m/>
    <m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41"/>
    <d v="2023-04-19T10:54:28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29"/>
    <d v="2023-04-19T10:54:28"/>
    <n v="20"/>
    <m/>
    <m/>
    <n v="4.8"/>
    <n v="7.6"/>
    <n v="7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5"/>
    <d v="2023-04-19T10:54:28"/>
    <n v="365"/>
    <n v="156"/>
    <n v="209"/>
    <n v="1"/>
    <n v="3"/>
    <n v="14"/>
    <n v="50"/>
    <n v="51"/>
    <n v="103"/>
    <n v="82"/>
    <n v="41"/>
    <m/>
    <n v="12"/>
    <n v="0"/>
    <n v="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6"/>
    <d v="2023-04-19T10:54:28"/>
    <n v="15"/>
    <n v="3"/>
    <n v="12"/>
    <m/>
    <m/>
    <n v="3"/>
    <n v="2"/>
    <n v="2"/>
    <n v="4"/>
    <n v="2"/>
    <m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7"/>
    <d v="2023-04-19T10:54:28"/>
    <n v="2"/>
    <n v="0"/>
    <n v="2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8"/>
    <d v="2023-04-19T10:54:28"/>
    <n v="5"/>
    <n v="3"/>
    <n v="2"/>
    <m/>
    <m/>
    <n v="1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21"/>
    <d v="2023-04-19T10:54:2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22"/>
    <d v="2023-04-19T10:54:2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23"/>
    <d v="2023-04-19T10:54:28"/>
    <n v="14"/>
    <m/>
    <m/>
    <m/>
    <m/>
    <m/>
    <n v="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30"/>
    <d v="2023-04-19T10:54:28"/>
    <n v="9"/>
    <n v="4"/>
    <n v="5"/>
    <m/>
    <m/>
    <m/>
    <n v="2"/>
    <m/>
    <n v="3"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9"/>
    <d v="2023-04-19T10:54:28"/>
    <n v="705"/>
    <n v="70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10"/>
    <d v="2023-04-19T10:54:28"/>
    <n v="33"/>
    <n v="3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36"/>
    <d v="2023-04-19T10:54:28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11"/>
    <d v="2023-04-19T10:54:28"/>
    <n v="705"/>
    <n v="235"/>
    <n v="47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12"/>
    <d v="2023-04-19T10:54:28"/>
    <n v="33"/>
    <n v="11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37"/>
    <d v="2023-04-19T10:54:28"/>
    <n v="13"/>
    <n v="5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32"/>
    <d v="2023-04-19T10:54:28"/>
    <n v="24"/>
    <n v="17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9"/>
    <x v="0"/>
    <x v="43"/>
    <d v="2023-04-19T10:54:28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0"/>
    <x v="13"/>
    <d v="2023-04-19T10:54:51"/>
    <n v="30"/>
    <m/>
    <m/>
    <m/>
    <n v="2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0"/>
    <x v="15"/>
    <d v="2023-04-19T10:54:51"/>
    <n v="75"/>
    <m/>
    <m/>
    <m/>
    <m/>
    <n v="6"/>
    <n v="31"/>
    <n v="3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0"/>
    <x v="16"/>
    <d v="2023-04-19T10:54:51"/>
    <n v="22"/>
    <m/>
    <m/>
    <m/>
    <m/>
    <m/>
    <m/>
    <m/>
    <n v="15"/>
    <m/>
    <n v="4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2"/>
    <x v="0"/>
    <x v="5"/>
    <d v="2023-04-19T10:48:45"/>
    <n v="40"/>
    <n v="21"/>
    <n v="19"/>
    <n v="2"/>
    <m/>
    <n v="1"/>
    <n v="4"/>
    <n v="6"/>
    <n v="12"/>
    <n v="12"/>
    <n v="1"/>
    <m/>
    <n v="1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2"/>
    <x v="0"/>
    <x v="6"/>
    <d v="2023-04-19T10:48:45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2"/>
    <x v="0"/>
    <x v="9"/>
    <d v="2023-04-19T10:48:45"/>
    <n v="114"/>
    <n v="11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2"/>
    <x v="0"/>
    <x v="11"/>
    <d v="2023-04-19T10:48:45"/>
    <n v="114"/>
    <n v="56"/>
    <n v="5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7"/>
    <x v="0"/>
    <x v="13"/>
    <d v="2023-04-19T10:49:1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7"/>
    <x v="0"/>
    <x v="15"/>
    <d v="2023-04-19T10:49:12"/>
    <n v="22"/>
    <m/>
    <m/>
    <m/>
    <m/>
    <m/>
    <n v="10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7"/>
    <x v="0"/>
    <x v="16"/>
    <d v="2023-04-19T10:49:12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7"/>
    <x v="0"/>
    <x v="5"/>
    <d v="2023-04-19T10:49:12"/>
    <n v="13"/>
    <n v="5"/>
    <n v="8"/>
    <m/>
    <m/>
    <m/>
    <n v="1"/>
    <m/>
    <n v="5"/>
    <n v="6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7"/>
    <x v="0"/>
    <x v="9"/>
    <d v="2023-04-19T10:49:12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7"/>
    <x v="0"/>
    <x v="15"/>
    <d v="2023-04-19T10:44:56"/>
    <n v="22"/>
    <m/>
    <m/>
    <m/>
    <m/>
    <n v="2"/>
    <n v="1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7"/>
    <x v="0"/>
    <x v="16"/>
    <d v="2023-04-19T10:44:56"/>
    <n v="6"/>
    <m/>
    <m/>
    <m/>
    <m/>
    <m/>
    <m/>
    <m/>
    <n v="2"/>
    <m/>
    <m/>
    <n v="4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7"/>
    <x v="0"/>
    <x v="17"/>
    <d v="2023-04-19T10:44:56"/>
    <n v="24"/>
    <n v="3.2"/>
    <n v="9.6"/>
    <n v="11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7"/>
    <x v="0"/>
    <x v="5"/>
    <d v="2023-04-19T10:44:56"/>
    <n v="29"/>
    <n v="13"/>
    <n v="16"/>
    <n v="1"/>
    <n v="4"/>
    <n v="4"/>
    <n v="2"/>
    <n v="2"/>
    <n v="6"/>
    <n v="4"/>
    <n v="2"/>
    <m/>
    <m/>
    <n v="4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7"/>
    <x v="0"/>
    <x v="9"/>
    <d v="2023-04-19T10:44:56"/>
    <n v="15"/>
    <n v="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7"/>
    <x v="0"/>
    <x v="33"/>
    <d v="2023-04-19T10:44:56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7"/>
    <x v="0"/>
    <x v="11"/>
    <d v="2023-04-19T10:44:56"/>
    <n v="15"/>
    <n v="6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7"/>
    <x v="0"/>
    <x v="34"/>
    <d v="2023-04-19T10:44:56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2"/>
    <x v="0"/>
    <x v="32"/>
    <d v="2023-04-19T10:24:47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5"/>
    <x v="0"/>
    <x v="13"/>
    <d v="2023-04-19T10:25:07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5"/>
    <x v="0"/>
    <x v="15"/>
    <d v="2023-04-19T10:25:07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5"/>
    <x v="0"/>
    <x v="16"/>
    <d v="2023-04-19T10:25:07"/>
    <n v="6"/>
    <m/>
    <m/>
    <m/>
    <m/>
    <m/>
    <m/>
    <m/>
    <m/>
    <m/>
    <n v="1"/>
    <n v="1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5"/>
    <x v="0"/>
    <x v="17"/>
    <d v="2023-04-19T10:25:07"/>
    <n v="2.7"/>
    <n v="2.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5"/>
    <x v="1"/>
    <x v="5"/>
    <d v="2023-04-19T10:25:07"/>
    <n v="12"/>
    <n v="3"/>
    <n v="9"/>
    <n v="1"/>
    <m/>
    <m/>
    <n v="1"/>
    <n v="2"/>
    <m/>
    <n v="2"/>
    <m/>
    <m/>
    <n v="1"/>
    <n v="1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5"/>
    <x v="1"/>
    <x v="9"/>
    <d v="2023-04-19T10:25:07"/>
    <n v="25"/>
    <n v="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5"/>
    <x v="1"/>
    <x v="11"/>
    <d v="2023-04-19T10:25:07"/>
    <n v="25"/>
    <n v="12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5"/>
    <x v="1"/>
    <x v="32"/>
    <d v="2023-04-19T10:25:07"/>
    <n v="4"/>
    <n v="3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7"/>
    <x v="1"/>
    <x v="5"/>
    <d v="2023-04-19T10:52:08"/>
    <n v="48"/>
    <n v="16"/>
    <n v="32"/>
    <m/>
    <n v="1"/>
    <n v="1"/>
    <n v="8"/>
    <n v="3"/>
    <n v="9"/>
    <n v="11"/>
    <n v="7"/>
    <m/>
    <n v="5"/>
    <n v="3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7"/>
    <x v="1"/>
    <x v="8"/>
    <d v="2023-04-19T10:52:08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7"/>
    <x v="1"/>
    <x v="9"/>
    <d v="2023-04-19T10:52:08"/>
    <n v="115"/>
    <n v="1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7"/>
    <x v="1"/>
    <x v="10"/>
    <d v="2023-04-19T10:52:08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7"/>
    <x v="1"/>
    <x v="11"/>
    <d v="2023-04-19T10:52:08"/>
    <n v="115"/>
    <n v="50"/>
    <n v="6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7"/>
    <x v="1"/>
    <x v="12"/>
    <d v="2023-04-19T10:52:08"/>
    <n v="7"/>
    <n v="2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13"/>
    <d v="2023-04-19T10:53:16"/>
    <n v="34"/>
    <m/>
    <m/>
    <m/>
    <n v="18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15"/>
    <d v="2023-04-19T10:53:16"/>
    <n v="48"/>
    <m/>
    <m/>
    <m/>
    <m/>
    <n v="6"/>
    <n v="16"/>
    <n v="2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16"/>
    <d v="2023-04-19T10:53:16"/>
    <n v="19"/>
    <m/>
    <m/>
    <m/>
    <m/>
    <m/>
    <m/>
    <m/>
    <n v="8"/>
    <m/>
    <n v="10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17"/>
    <d v="2023-04-19T10:53:16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18"/>
    <d v="2023-04-19T10:53:16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28"/>
    <d v="2023-04-19T10:53:16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5"/>
    <d v="2023-04-19T10:53:16"/>
    <n v="56"/>
    <n v="17"/>
    <n v="39"/>
    <m/>
    <m/>
    <n v="1"/>
    <n v="9"/>
    <n v="11"/>
    <n v="8"/>
    <n v="13"/>
    <n v="8"/>
    <m/>
    <n v="5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6"/>
    <d v="2023-04-19T10:53:16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9"/>
    <d v="2023-04-19T10:53:16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10"/>
    <d v="2023-04-19T10:53:16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11"/>
    <d v="2023-04-19T10:53:16"/>
    <n v="40"/>
    <n v="12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7"/>
    <x v="1"/>
    <x v="12"/>
    <d v="2023-04-19T10:53:16"/>
    <n v="11"/>
    <n v="3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13"/>
    <d v="2023-04-19T10:53:37"/>
    <n v="34"/>
    <m/>
    <m/>
    <m/>
    <n v="18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15"/>
    <d v="2023-04-19T10:53:37"/>
    <n v="94"/>
    <m/>
    <m/>
    <m/>
    <m/>
    <n v="12"/>
    <n v="50"/>
    <n v="3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16"/>
    <d v="2023-04-19T10:53:37"/>
    <n v="21"/>
    <m/>
    <m/>
    <m/>
    <m/>
    <m/>
    <m/>
    <m/>
    <n v="11"/>
    <m/>
    <n v="6"/>
    <n v="1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17"/>
    <d v="2023-04-19T10:53:37"/>
    <n v="17.600000000000001"/>
    <m/>
    <n v="1.6"/>
    <n v="1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41"/>
    <d v="2023-04-19T10:53:37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42"/>
    <d v="2023-04-19T10:53:37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5"/>
    <d v="2023-04-19T10:53:37"/>
    <n v="88"/>
    <n v="33"/>
    <n v="55"/>
    <m/>
    <n v="1"/>
    <n v="5"/>
    <n v="9"/>
    <n v="14"/>
    <n v="25"/>
    <n v="16"/>
    <n v="11"/>
    <m/>
    <n v="3"/>
    <n v="1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1"/>
    <x v="17"/>
    <d v="2023-04-19T10:54:51"/>
    <n v="27.2"/>
    <n v="3.2"/>
    <n v="8.8000000000000007"/>
    <n v="1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1"/>
    <x v="29"/>
    <d v="2023-04-19T10:54:51"/>
    <n v="4.4000000000000004"/>
    <m/>
    <n v="2"/>
    <m/>
    <m/>
    <n v="2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1"/>
    <x v="4"/>
    <d v="2023-04-19T10:54:51"/>
    <n v="2.8"/>
    <m/>
    <n v="2.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1"/>
    <x v="5"/>
    <d v="2023-04-19T10:54:51"/>
    <n v="86"/>
    <n v="35"/>
    <n v="51"/>
    <n v="2"/>
    <n v="3"/>
    <n v="8"/>
    <n v="12"/>
    <n v="6"/>
    <n v="16"/>
    <n v="19"/>
    <n v="15"/>
    <m/>
    <n v="2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1"/>
    <x v="8"/>
    <d v="2023-04-19T10:54:51"/>
    <n v="4"/>
    <n v="1"/>
    <n v="3"/>
    <m/>
    <n v="3"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1"/>
    <x v="9"/>
    <d v="2023-04-19T10:54:51"/>
    <n v="49"/>
    <n v="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1"/>
    <x v="10"/>
    <d v="2023-04-19T10:54:51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1"/>
    <x v="11"/>
    <d v="2023-04-19T10:54:51"/>
    <n v="49"/>
    <n v="27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6"/>
    <x v="1"/>
    <x v="12"/>
    <d v="2023-04-19T10:54:51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1"/>
    <x v="9"/>
    <d v="2023-04-19T15:23:34"/>
    <n v="109"/>
    <n v="10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1"/>
    <x v="10"/>
    <d v="2023-04-19T15:23:34"/>
    <n v="20"/>
    <n v="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1"/>
    <x v="11"/>
    <d v="2023-04-19T15:23:34"/>
    <n v="109"/>
    <n v="46"/>
    <n v="6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9"/>
    <x v="1"/>
    <x v="12"/>
    <d v="2023-04-19T15:23:34"/>
    <n v="20"/>
    <n v="10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8"/>
    <x v="1"/>
    <x v="15"/>
    <d v="2023-04-19T15:24:26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8"/>
    <x v="1"/>
    <x v="5"/>
    <d v="2023-04-19T15:24:26"/>
    <n v="2"/>
    <n v="1"/>
    <n v="1"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8"/>
    <x v="1"/>
    <x v="9"/>
    <d v="2023-04-19T15:24:26"/>
    <n v="15"/>
    <n v="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8"/>
    <x v="1"/>
    <x v="10"/>
    <d v="2023-04-19T15:24:2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8"/>
    <x v="1"/>
    <x v="11"/>
    <d v="2023-04-19T15:24:26"/>
    <n v="15"/>
    <n v="6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8"/>
    <x v="1"/>
    <x v="12"/>
    <d v="2023-04-19T15:24:26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9"/>
    <x v="1"/>
    <x v="15"/>
    <d v="2023-04-19T15:24:45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9"/>
    <x v="1"/>
    <x v="17"/>
    <d v="2023-04-19T15:24:45"/>
    <n v="3.6"/>
    <m/>
    <n v="1.8"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9"/>
    <x v="1"/>
    <x v="5"/>
    <d v="2023-04-19T15:24:45"/>
    <n v="7"/>
    <n v="3"/>
    <n v="4"/>
    <m/>
    <n v="1"/>
    <n v="1"/>
    <m/>
    <m/>
    <n v="2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9"/>
    <x v="1"/>
    <x v="9"/>
    <d v="2023-04-19T15:24:45"/>
    <n v="33"/>
    <n v="3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9"/>
    <x v="1"/>
    <x v="10"/>
    <d v="2023-04-19T15:24:4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9"/>
    <x v="1"/>
    <x v="11"/>
    <d v="2023-04-19T15:24:45"/>
    <n v="33"/>
    <n v="17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9"/>
    <x v="1"/>
    <x v="12"/>
    <d v="2023-04-19T15:24:45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0"/>
    <x v="1"/>
    <x v="13"/>
    <d v="2023-04-19T15:25:17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0"/>
    <x v="1"/>
    <x v="15"/>
    <d v="2023-04-19T15:25:17"/>
    <n v="6"/>
    <m/>
    <m/>
    <m/>
    <m/>
    <n v="2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0"/>
    <x v="1"/>
    <x v="16"/>
    <d v="2023-04-19T15:25:17"/>
    <n v="7"/>
    <m/>
    <m/>
    <m/>
    <m/>
    <m/>
    <m/>
    <m/>
    <n v="1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0"/>
    <x v="1"/>
    <x v="1"/>
    <d v="2023-04-19T15:25:1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0"/>
    <x v="1"/>
    <x v="3"/>
    <d v="2023-04-19T15:25:17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0"/>
    <x v="1"/>
    <x v="18"/>
    <d v="2023-04-19T15:25:17"/>
    <n v="4"/>
    <m/>
    <m/>
    <m/>
    <n v="2"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0"/>
    <x v="1"/>
    <x v="5"/>
    <d v="2023-04-19T15:25:17"/>
    <n v="8"/>
    <n v="7"/>
    <n v="2"/>
    <m/>
    <m/>
    <m/>
    <n v="1"/>
    <n v="2"/>
    <m/>
    <n v="1"/>
    <n v="1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0"/>
    <x v="1"/>
    <x v="6"/>
    <d v="2023-04-19T15:25:17"/>
    <n v="2"/>
    <n v="1"/>
    <n v="1"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0"/>
    <x v="1"/>
    <x v="9"/>
    <d v="2023-04-19T15:25:17"/>
    <n v="18"/>
    <n v="1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0"/>
    <x v="1"/>
    <x v="11"/>
    <d v="2023-04-19T15:25:17"/>
    <n v="18"/>
    <n v="8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0"/>
    <x v="1"/>
    <x v="15"/>
    <d v="2023-04-19T15:25:39"/>
    <n v="12"/>
    <m/>
    <m/>
    <m/>
    <m/>
    <m/>
    <n v="2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0"/>
    <x v="1"/>
    <x v="16"/>
    <d v="2023-04-19T15:25:39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0"/>
    <x v="1"/>
    <x v="5"/>
    <d v="2023-04-19T15:25:39"/>
    <n v="8"/>
    <n v="4"/>
    <n v="4"/>
    <m/>
    <m/>
    <m/>
    <m/>
    <m/>
    <n v="1"/>
    <n v="5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0"/>
    <x v="0"/>
    <x v="9"/>
    <d v="2023-04-19T15:25:39"/>
    <n v="78"/>
    <n v="7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0"/>
    <x v="0"/>
    <x v="10"/>
    <d v="2023-04-19T15:25:39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0"/>
    <x v="0"/>
    <x v="11"/>
    <d v="2023-04-19T15:25:39"/>
    <n v="78"/>
    <n v="36"/>
    <n v="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0"/>
    <x v="0"/>
    <x v="12"/>
    <d v="2023-04-19T15:25:39"/>
    <n v="6"/>
    <m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0"/>
    <x v="0"/>
    <x v="32"/>
    <d v="2023-04-19T15:25:39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1"/>
    <x v="0"/>
    <x v="13"/>
    <d v="2023-04-19T15:26:0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1"/>
    <x v="0"/>
    <x v="15"/>
    <d v="2023-04-19T15:26:03"/>
    <n v="27"/>
    <m/>
    <m/>
    <m/>
    <m/>
    <n v="2"/>
    <n v="10"/>
    <n v="1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1"/>
    <x v="0"/>
    <x v="16"/>
    <d v="2023-04-19T15:26:03"/>
    <n v="4"/>
    <m/>
    <m/>
    <m/>
    <m/>
    <m/>
    <m/>
    <m/>
    <n v="3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1"/>
    <x v="0"/>
    <x v="5"/>
    <d v="2023-04-19T15:26:03"/>
    <n v="19"/>
    <n v="11"/>
    <n v="8"/>
    <m/>
    <m/>
    <m/>
    <n v="1"/>
    <n v="1"/>
    <n v="5"/>
    <n v="8"/>
    <n v="3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1"/>
    <x v="0"/>
    <x v="9"/>
    <d v="2023-04-19T15:26:03"/>
    <n v="34"/>
    <n v="3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1"/>
    <x v="0"/>
    <x v="10"/>
    <d v="2023-04-19T15:26:0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1"/>
    <x v="0"/>
    <x v="11"/>
    <d v="2023-04-19T15:26:03"/>
    <n v="34"/>
    <n v="13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1"/>
    <x v="0"/>
    <x v="12"/>
    <d v="2023-04-19T15:26:0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3"/>
    <x v="0"/>
    <x v="13"/>
    <d v="2023-04-19T15:26:37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3"/>
    <x v="0"/>
    <x v="15"/>
    <d v="2023-04-19T15:26:37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3"/>
    <x v="0"/>
    <x v="16"/>
    <d v="2023-04-19T15:26:37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3"/>
    <x v="0"/>
    <x v="5"/>
    <d v="2023-04-19T15:26:37"/>
    <n v="7"/>
    <n v="3"/>
    <n v="4"/>
    <m/>
    <m/>
    <m/>
    <n v="2"/>
    <m/>
    <n v="2"/>
    <n v="1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3"/>
    <x v="3"/>
    <x v="9"/>
    <d v="2023-04-19T15:26:37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3"/>
    <x v="3"/>
    <x v="10"/>
    <d v="2023-04-19T15:26:37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3"/>
    <x v="3"/>
    <x v="11"/>
    <d v="2023-04-19T15:26:37"/>
    <n v="31"/>
    <n v="20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03"/>
    <x v="3"/>
    <x v="12"/>
    <d v="2023-04-19T15:26:37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13"/>
    <d v="2023-04-19T15:50:51"/>
    <n v="192"/>
    <m/>
    <m/>
    <m/>
    <n v="144"/>
    <n v="40"/>
    <n v="0"/>
    <n v="0"/>
    <n v="8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15"/>
    <d v="2023-04-19T15:50:51"/>
    <n v="482"/>
    <m/>
    <m/>
    <m/>
    <m/>
    <n v="102"/>
    <n v="202"/>
    <n v="17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16"/>
    <d v="2023-04-19T15:50:51"/>
    <n v="170"/>
    <m/>
    <m/>
    <m/>
    <m/>
    <m/>
    <m/>
    <m/>
    <n v="89"/>
    <m/>
    <n v="50"/>
    <n v="13"/>
    <n v="1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17"/>
    <d v="2023-04-19T15:50:51"/>
    <n v="131.9"/>
    <n v="18.899999999999999"/>
    <n v="33.299999999999997"/>
    <n v="79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1"/>
    <d v="2023-04-19T15:50:51"/>
    <n v="8"/>
    <m/>
    <m/>
    <m/>
    <n v="6"/>
    <n v="2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3"/>
    <d v="2023-04-19T15:50:51"/>
    <n v="4"/>
    <m/>
    <m/>
    <m/>
    <m/>
    <n v="0"/>
    <n v="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18"/>
    <d v="2023-04-19T15:50:51"/>
    <n v="21"/>
    <m/>
    <n v="1"/>
    <n v="8"/>
    <n v="6"/>
    <n v="2"/>
    <n v="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28"/>
    <d v="2023-04-19T15:50:51"/>
    <n v="21.6"/>
    <n v="1.8"/>
    <n v="11.7"/>
    <n v="8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20"/>
    <d v="2023-04-19T15:50:51"/>
    <n v="7.2"/>
    <n v="0"/>
    <n v="0"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41"/>
    <d v="2023-04-19T15:50:51"/>
    <n v="9.5"/>
    <n v="0"/>
    <n v="0"/>
    <n v="9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42"/>
    <d v="2023-04-19T15:50:51"/>
    <n v="2"/>
    <m/>
    <n v="0"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29"/>
    <d v="2023-04-19T15:50:51"/>
    <n v="8"/>
    <n v="0"/>
    <n v="0"/>
    <n v="4.8"/>
    <n v="3.2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3"/>
    <x v="4"/>
    <d v="2023-04-19T15:50:51"/>
    <n v="8"/>
    <n v="4"/>
    <n v="0"/>
    <n v="4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5"/>
    <d v="2023-04-19T15:50:51"/>
    <n v="534"/>
    <n v="191"/>
    <n v="343"/>
    <n v="7"/>
    <n v="12"/>
    <n v="29"/>
    <n v="72"/>
    <n v="71"/>
    <n v="101"/>
    <n v="89"/>
    <n v="97"/>
    <m/>
    <n v="25"/>
    <n v="13"/>
    <n v="1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6"/>
    <d v="2023-04-19T15:50:51"/>
    <n v="17"/>
    <n v="5"/>
    <n v="12"/>
    <n v="1"/>
    <n v="6"/>
    <n v="4"/>
    <n v="3"/>
    <n v="1"/>
    <n v="0"/>
    <n v="2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7"/>
    <d v="2023-04-19T15:50:51"/>
    <n v="5"/>
    <n v="4"/>
    <n v="1"/>
    <n v="0"/>
    <n v="0"/>
    <n v="5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8"/>
    <d v="2023-04-19T15:50:51"/>
    <n v="5"/>
    <n v="3"/>
    <n v="2"/>
    <n v="1"/>
    <n v="0"/>
    <n v="3"/>
    <n v="1"/>
    <n v="0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21"/>
    <d v="2023-04-19T15:50:51"/>
    <n v="6"/>
    <n v="0"/>
    <n v="0"/>
    <n v="6"/>
    <n v="0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23"/>
    <d v="2023-04-19T15:50:51"/>
    <n v="4"/>
    <m/>
    <m/>
    <m/>
    <m/>
    <n v="0"/>
    <n v="4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24"/>
    <d v="2023-04-19T15:50:51"/>
    <n v="2"/>
    <m/>
    <m/>
    <m/>
    <m/>
    <m/>
    <m/>
    <m/>
    <n v="0"/>
    <m/>
    <n v="2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26"/>
    <d v="2023-04-19T15:50:51"/>
    <n v="1.6"/>
    <n v="0"/>
    <n v="0"/>
    <n v="0"/>
    <n v="0"/>
    <n v="1.6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30"/>
    <d v="2023-04-19T15:50:51"/>
    <n v="6"/>
    <n v="1"/>
    <n v="5"/>
    <n v="0"/>
    <n v="0"/>
    <n v="3"/>
    <n v="0"/>
    <n v="0"/>
    <n v="2"/>
    <n v="0"/>
    <n v="0"/>
    <m/>
    <n v="1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31"/>
    <d v="2023-04-19T15:50:51"/>
    <n v="1"/>
    <n v="1"/>
    <n v="0"/>
    <n v="0"/>
    <n v="0"/>
    <n v="0"/>
    <n v="0"/>
    <n v="1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9"/>
    <d v="2023-04-19T15:50:51"/>
    <n v="481"/>
    <n v="48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10"/>
    <d v="2023-04-19T15:50:51"/>
    <n v="42"/>
    <n v="4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11"/>
    <d v="2023-04-19T15:50:51"/>
    <n v="481"/>
    <n v="188"/>
    <n v="29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12"/>
    <d v="2023-04-19T15:50:51"/>
    <n v="42"/>
    <n v="16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32"/>
    <d v="2023-04-19T15:50:51"/>
    <n v="36"/>
    <n v="22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"/>
    <x v="1"/>
    <x v="43"/>
    <d v="2023-04-19T15:50:51"/>
    <n v="2"/>
    <n v="0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1"/>
    <x v="13"/>
    <d v="2023-04-19T15:51:10"/>
    <n v="208"/>
    <m/>
    <m/>
    <m/>
    <n v="166"/>
    <n v="42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15"/>
    <d v="2023-04-19T15:51:10"/>
    <n v="624"/>
    <m/>
    <m/>
    <m/>
    <m/>
    <n v="130"/>
    <n v="284"/>
    <n v="2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16"/>
    <d v="2023-04-19T15:51:10"/>
    <n v="214"/>
    <m/>
    <m/>
    <m/>
    <m/>
    <m/>
    <m/>
    <m/>
    <n v="104"/>
    <m/>
    <n v="78"/>
    <n v="5"/>
    <n v="2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17"/>
    <d v="2023-04-19T15:51:10"/>
    <n v="240.8"/>
    <n v="8"/>
    <n v="80"/>
    <n v="152.8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3"/>
    <d v="2023-04-19T15:51:10"/>
    <n v="20"/>
    <m/>
    <m/>
    <m/>
    <m/>
    <n v="4"/>
    <n v="1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18"/>
    <d v="2023-04-19T15:51:10"/>
    <n v="20"/>
    <m/>
    <n v="0"/>
    <n v="0"/>
    <n v="0"/>
    <n v="4"/>
    <n v="1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19"/>
    <d v="2023-04-19T15:51:10"/>
    <n v="6"/>
    <m/>
    <m/>
    <m/>
    <m/>
    <m/>
    <m/>
    <m/>
    <m/>
    <n v="6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20"/>
    <d v="2023-04-19T15:51:10"/>
    <n v="11.2"/>
    <n v="9.6"/>
    <n v="0"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29"/>
    <d v="2023-04-19T15:51:10"/>
    <n v="10.4"/>
    <n v="0"/>
    <n v="0.4"/>
    <n v="5.2"/>
    <n v="1.6"/>
    <n v="3.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4"/>
    <d v="2023-04-19T15:51:10"/>
    <n v="8.4"/>
    <n v="0"/>
    <n v="4.4000000000000004"/>
    <n v="4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5"/>
    <d v="2023-04-19T15:51:10"/>
    <n v="674"/>
    <n v="308"/>
    <n v="366"/>
    <n v="4"/>
    <n v="21"/>
    <n v="58"/>
    <n v="83"/>
    <n v="86"/>
    <n v="142"/>
    <n v="105"/>
    <n v="104"/>
    <m/>
    <n v="39"/>
    <n v="5"/>
    <n v="2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6"/>
    <d v="2023-04-19T15:51:10"/>
    <n v="12"/>
    <n v="5"/>
    <n v="7"/>
    <n v="0"/>
    <n v="0"/>
    <n v="0"/>
    <n v="0"/>
    <n v="2"/>
    <n v="7"/>
    <n v="1"/>
    <m/>
    <n v="2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7"/>
    <d v="2023-04-19T15:51:10"/>
    <n v="4"/>
    <n v="3"/>
    <n v="1"/>
    <n v="3"/>
    <n v="0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8"/>
    <d v="2023-04-19T15:51:10"/>
    <n v="9"/>
    <n v="6"/>
    <n v="3"/>
    <n v="0"/>
    <n v="2"/>
    <n v="5"/>
    <n v="1"/>
    <n v="1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21"/>
    <d v="2023-04-19T15:51:10"/>
    <n v="10"/>
    <n v="0"/>
    <n v="2"/>
    <n v="0"/>
    <n v="8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23"/>
    <d v="2023-04-19T15:51:10"/>
    <n v="16"/>
    <m/>
    <m/>
    <m/>
    <m/>
    <n v="4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24"/>
    <d v="2023-04-19T15:51:10"/>
    <n v="2"/>
    <m/>
    <m/>
    <m/>
    <m/>
    <m/>
    <m/>
    <m/>
    <n v="0"/>
    <m/>
    <n v="2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7"/>
    <x v="26"/>
    <d v="2023-04-19T15:51:10"/>
    <n v="3.2"/>
    <n v="0"/>
    <n v="0"/>
    <n v="1.6"/>
    <n v="1.6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1"/>
    <x v="27"/>
    <d v="2023-04-19T15:51:10"/>
    <n v="4"/>
    <n v="0"/>
    <n v="0"/>
    <n v="0"/>
    <n v="0"/>
    <n v="4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1"/>
    <x v="30"/>
    <d v="2023-04-19T15:51:10"/>
    <n v="14"/>
    <n v="10"/>
    <n v="4"/>
    <n v="0"/>
    <n v="1"/>
    <n v="4"/>
    <n v="2"/>
    <n v="4"/>
    <n v="2"/>
    <n v="0"/>
    <n v="0"/>
    <m/>
    <n v="1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1"/>
    <x v="31"/>
    <d v="2023-04-19T15:51:10"/>
    <n v="3"/>
    <n v="2"/>
    <n v="1"/>
    <n v="0"/>
    <n v="0"/>
    <n v="1"/>
    <n v="1"/>
    <n v="1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1"/>
    <x v="9"/>
    <d v="2023-04-19T15:51:10"/>
    <n v="743"/>
    <n v="74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6"/>
    <x v="1"/>
    <x v="12"/>
    <d v="2023-04-20T10:11:31"/>
    <n v="6"/>
    <n v="5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7"/>
    <x v="1"/>
    <x v="13"/>
    <d v="2023-04-20T10:11:4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7"/>
    <x v="1"/>
    <x v="15"/>
    <d v="2023-04-20T10:11:47"/>
    <n v="16"/>
    <m/>
    <m/>
    <m/>
    <m/>
    <m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7"/>
    <x v="1"/>
    <x v="16"/>
    <d v="2023-04-20T10:11:47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7"/>
    <x v="1"/>
    <x v="30"/>
    <d v="2023-04-20T10:11:47"/>
    <n v="10"/>
    <n v="2"/>
    <n v="8"/>
    <m/>
    <m/>
    <m/>
    <n v="1"/>
    <m/>
    <n v="5"/>
    <n v="3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7"/>
    <x v="1"/>
    <x v="9"/>
    <d v="2023-04-20T10:11:47"/>
    <n v="34"/>
    <n v="3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7"/>
    <x v="1"/>
    <x v="10"/>
    <d v="2023-04-20T10:11:47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7"/>
    <x v="1"/>
    <x v="11"/>
    <d v="2023-04-20T10:11:47"/>
    <n v="34"/>
    <n v="18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7"/>
    <x v="1"/>
    <x v="12"/>
    <d v="2023-04-20T10:11:47"/>
    <n v="6"/>
    <n v="2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2"/>
    <x v="1"/>
    <x v="13"/>
    <d v="2023-04-20T10:12:15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2"/>
    <x v="1"/>
    <x v="15"/>
    <d v="2023-04-20T10:12:15"/>
    <n v="18"/>
    <m/>
    <m/>
    <m/>
    <m/>
    <m/>
    <n v="1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2"/>
    <x v="1"/>
    <x v="16"/>
    <d v="2023-04-20T10:12:15"/>
    <n v="5"/>
    <m/>
    <m/>
    <m/>
    <m/>
    <m/>
    <m/>
    <m/>
    <n v="1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2"/>
    <x v="1"/>
    <x v="17"/>
    <d v="2023-04-20T10:12:15"/>
    <n v="2.7"/>
    <m/>
    <m/>
    <n v="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2"/>
    <x v="1"/>
    <x v="5"/>
    <d v="2023-04-20T10:12:15"/>
    <n v="15"/>
    <n v="10"/>
    <n v="5"/>
    <m/>
    <m/>
    <n v="1"/>
    <n v="1"/>
    <n v="1"/>
    <n v="7"/>
    <n v="2"/>
    <n v="1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2"/>
    <x v="1"/>
    <x v="8"/>
    <d v="2023-04-20T10:12:15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2"/>
    <x v="1"/>
    <x v="9"/>
    <d v="2023-04-20T10:12:15"/>
    <n v="70"/>
    <n v="7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2"/>
    <x v="1"/>
    <x v="10"/>
    <d v="2023-04-20T10:12:15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1"/>
    <x v="10"/>
    <d v="2023-04-19T15:51:10"/>
    <n v="80"/>
    <n v="8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1"/>
    <x v="11"/>
    <d v="2023-04-19T15:51:10"/>
    <n v="743"/>
    <n v="297"/>
    <n v="44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1"/>
    <x v="12"/>
    <d v="2023-04-19T15:51:10"/>
    <n v="80"/>
    <n v="20"/>
    <n v="6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"/>
    <x v="1"/>
    <x v="32"/>
    <d v="2023-04-19T15:51:10"/>
    <n v="25"/>
    <n v="13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1"/>
    <x v="13"/>
    <d v="2023-04-19T15:51:29"/>
    <n v="12"/>
    <m/>
    <m/>
    <m/>
    <n v="8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1"/>
    <x v="15"/>
    <d v="2023-04-19T15:51:29"/>
    <n v="40"/>
    <m/>
    <m/>
    <m/>
    <m/>
    <n v="8"/>
    <n v="16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1"/>
    <x v="16"/>
    <d v="2023-04-19T15:51:29"/>
    <n v="18"/>
    <m/>
    <m/>
    <m/>
    <m/>
    <m/>
    <m/>
    <m/>
    <n v="11"/>
    <m/>
    <n v="6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9"/>
    <x v="1"/>
    <x v="17"/>
    <d v="2023-04-19T15:51:29"/>
    <n v="2.7"/>
    <m/>
    <n v="2.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17"/>
    <d v="2023-04-20T10:18:25"/>
    <n v="87.2"/>
    <n v="6.4"/>
    <n v="16"/>
    <n v="6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4"/>
    <x v="1"/>
    <x v="15"/>
    <d v="2023-04-20T10:33:31"/>
    <n v="14"/>
    <m/>
    <m/>
    <m/>
    <m/>
    <m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4"/>
    <x v="1"/>
    <x v="16"/>
    <d v="2023-04-20T10:33:31"/>
    <n v="5"/>
    <m/>
    <m/>
    <m/>
    <m/>
    <m/>
    <m/>
    <m/>
    <n v="1"/>
    <m/>
    <n v="2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4"/>
    <x v="1"/>
    <x v="17"/>
    <d v="2023-04-20T10:33:31"/>
    <n v="9"/>
    <n v="1.8"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4"/>
    <x v="1"/>
    <x v="5"/>
    <d v="2023-04-20T10:33:31"/>
    <n v="15"/>
    <n v="6"/>
    <n v="9"/>
    <n v="1"/>
    <m/>
    <n v="3"/>
    <m/>
    <m/>
    <n v="5"/>
    <n v="2"/>
    <n v="1"/>
    <m/>
    <n v="1"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18"/>
    <d v="2023-04-20T10:18:25"/>
    <n v="2"/>
    <m/>
    <n v="0"/>
    <n v="0"/>
    <n v="0"/>
    <n v="0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19"/>
    <d v="2023-04-20T10:18:25"/>
    <n v="3"/>
    <m/>
    <m/>
    <m/>
    <m/>
    <m/>
    <m/>
    <m/>
    <m/>
    <n v="3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20"/>
    <d v="2023-04-20T10:18:25"/>
    <n v="3.2"/>
    <n v="3.2"/>
    <n v="0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29"/>
    <d v="2023-04-20T10:18:25"/>
    <n v="3.6"/>
    <n v="3.6"/>
    <n v="0"/>
    <n v="0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5"/>
    <d v="2023-04-20T10:18:25"/>
    <n v="320"/>
    <n v="134"/>
    <n v="186"/>
    <n v="3"/>
    <n v="8"/>
    <n v="28"/>
    <n v="46"/>
    <n v="37"/>
    <n v="67"/>
    <n v="58"/>
    <n v="47"/>
    <m/>
    <n v="19"/>
    <n v="1"/>
    <n v="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6"/>
    <d v="2023-04-20T10:18:25"/>
    <n v="2"/>
    <n v="1"/>
    <n v="1"/>
    <n v="0"/>
    <n v="0"/>
    <n v="0"/>
    <n v="0"/>
    <n v="0"/>
    <n v="0"/>
    <n v="1"/>
    <m/>
    <n v="1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7"/>
    <d v="2023-04-20T10:18:25"/>
    <n v="1"/>
    <n v="1"/>
    <n v="0"/>
    <n v="1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8"/>
    <d v="2023-04-20T10:18:25"/>
    <n v="1"/>
    <n v="1"/>
    <n v="0"/>
    <n v="1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21"/>
    <d v="2023-04-20T10:18:25"/>
    <n v="3"/>
    <n v="0"/>
    <n v="0"/>
    <n v="3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26"/>
    <d v="2023-04-20T10:18:25"/>
    <n v="11.2"/>
    <n v="0"/>
    <n v="4.4000000000000004"/>
    <n v="4"/>
    <n v="2.8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30"/>
    <d v="2023-04-20T10:18:25"/>
    <n v="3"/>
    <n v="2"/>
    <n v="1"/>
    <n v="0"/>
    <n v="0"/>
    <n v="3"/>
    <n v="0"/>
    <n v="0"/>
    <n v="0"/>
    <n v="0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1"/>
    <x v="31"/>
    <d v="2023-04-20T10:18:25"/>
    <n v="3"/>
    <n v="2"/>
    <n v="1"/>
    <n v="0"/>
    <n v="1"/>
    <n v="1"/>
    <n v="1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1"/>
    <x v="5"/>
    <d v="2023-05-16T14:40:38"/>
    <n v="199"/>
    <n v="84"/>
    <n v="115"/>
    <n v="4"/>
    <n v="4"/>
    <n v="24"/>
    <n v="20"/>
    <n v="20"/>
    <n v="52"/>
    <n v="26"/>
    <n v="27"/>
    <m/>
    <n v="15"/>
    <n v="0"/>
    <n v="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1"/>
    <x v="6"/>
    <d v="2023-05-16T14:40:38"/>
    <n v="5"/>
    <n v="2"/>
    <n v="3"/>
    <n v="0"/>
    <n v="0"/>
    <n v="1"/>
    <n v="0"/>
    <n v="2"/>
    <n v="2"/>
    <n v="0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1"/>
    <x v="7"/>
    <d v="2023-05-16T14:40:38"/>
    <n v="3"/>
    <n v="1"/>
    <n v="2"/>
    <n v="1"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1"/>
    <x v="8"/>
    <d v="2023-05-16T14:40:38"/>
    <n v="2"/>
    <n v="0"/>
    <n v="2"/>
    <n v="0"/>
    <n v="1"/>
    <n v="1"/>
    <n v="0"/>
    <n v="0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5"/>
    <x v="1"/>
    <x v="13"/>
    <d v="2023-04-20T08:01:37"/>
    <n v="34"/>
    <m/>
    <m/>
    <m/>
    <n v="30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1"/>
    <x v="9"/>
    <d v="2023-05-16T14:40:38"/>
    <n v="141"/>
    <n v="1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1"/>
    <x v="10"/>
    <d v="2023-05-16T14:40:38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1"/>
    <x v="11"/>
    <d v="2023-05-16T14:40:38"/>
    <n v="141"/>
    <n v="57"/>
    <n v="8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1"/>
    <x v="12"/>
    <d v="2023-05-16T14:40:38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13"/>
    <d v="2023-04-19T10:55:11"/>
    <n v="256"/>
    <m/>
    <m/>
    <m/>
    <n v="172"/>
    <n v="8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15"/>
    <d v="2023-04-19T10:55:11"/>
    <n v="526"/>
    <m/>
    <m/>
    <m/>
    <m/>
    <n v="76"/>
    <n v="248"/>
    <n v="20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16"/>
    <d v="2023-04-19T10:55:11"/>
    <n v="199"/>
    <m/>
    <m/>
    <m/>
    <m/>
    <m/>
    <m/>
    <m/>
    <n v="90"/>
    <m/>
    <n v="64"/>
    <n v="19"/>
    <n v="2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17"/>
    <d v="2023-04-19T10:55:11"/>
    <n v="112"/>
    <n v="4"/>
    <n v="24.8"/>
    <n v="8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1"/>
    <d v="2023-04-19T10:55:11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3"/>
    <d v="2023-04-19T10:55:11"/>
    <n v="14"/>
    <m/>
    <m/>
    <m/>
    <m/>
    <m/>
    <n v="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18"/>
    <d v="2023-04-19T10:55:11"/>
    <n v="20"/>
    <m/>
    <m/>
    <m/>
    <n v="4"/>
    <n v="2"/>
    <n v="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19"/>
    <d v="2023-04-19T10:55:11"/>
    <n v="15"/>
    <m/>
    <m/>
    <m/>
    <m/>
    <m/>
    <m/>
    <m/>
    <m/>
    <n v="15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28"/>
    <d v="2023-04-19T10:55:11"/>
    <n v="2.4"/>
    <m/>
    <n v="2.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20"/>
    <d v="2023-04-19T10:55:11"/>
    <n v="6"/>
    <m/>
    <n v="2"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29"/>
    <d v="2023-04-19T10:55:11"/>
    <n v="18"/>
    <n v="1.6"/>
    <n v="4.4000000000000004"/>
    <n v="3.2"/>
    <n v="3.2"/>
    <n v="5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4"/>
    <d v="2023-04-19T10:55:11"/>
    <n v="15.6"/>
    <m/>
    <m/>
    <n v="3.6"/>
    <n v="9.1999999999999993"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5"/>
    <d v="2023-04-19T10:55:11"/>
    <n v="622"/>
    <n v="235"/>
    <n v="387"/>
    <n v="3"/>
    <n v="15"/>
    <n v="46"/>
    <n v="86"/>
    <n v="80"/>
    <n v="124"/>
    <n v="101"/>
    <n v="90"/>
    <m/>
    <n v="32"/>
    <n v="19"/>
    <n v="2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6"/>
    <d v="2023-04-19T10:55:11"/>
    <n v="16"/>
    <n v="7"/>
    <n v="9"/>
    <m/>
    <n v="1"/>
    <m/>
    <n v="2"/>
    <n v="1"/>
    <n v="3"/>
    <n v="4"/>
    <m/>
    <n v="5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7"/>
    <d v="2023-04-19T10:55:11"/>
    <n v="2"/>
    <n v="1"/>
    <n v="1"/>
    <m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8"/>
    <d v="2023-04-19T10:55:11"/>
    <n v="10"/>
    <n v="5"/>
    <n v="5"/>
    <n v="1"/>
    <n v="1"/>
    <n v="2"/>
    <n v="3"/>
    <n v="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40"/>
    <x v="1"/>
    <x v="21"/>
    <d v="2023-04-19T10:55:11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1"/>
    <x v="6"/>
    <d v="2023-04-20T08:03:33"/>
    <n v="2"/>
    <n v="1"/>
    <n v="1"/>
    <n v="0"/>
    <n v="0"/>
    <n v="0"/>
    <n v="0"/>
    <n v="0"/>
    <n v="0"/>
    <n v="1"/>
    <m/>
    <n v="1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1"/>
    <x v="7"/>
    <d v="2023-04-20T08:03:33"/>
    <n v="1"/>
    <n v="1"/>
    <n v="0"/>
    <n v="1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1"/>
    <x v="21"/>
    <d v="2023-04-20T08:03:33"/>
    <n v="6"/>
    <n v="0"/>
    <n v="0"/>
    <n v="2"/>
    <n v="2"/>
    <n v="0"/>
    <n v="0"/>
    <n v="0"/>
    <m/>
    <n v="0"/>
    <n v="0"/>
    <n v="2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1"/>
    <x v="24"/>
    <d v="2023-04-20T08:03:33"/>
    <n v="2"/>
    <m/>
    <m/>
    <m/>
    <m/>
    <m/>
    <m/>
    <m/>
    <n v="0"/>
    <m/>
    <n v="2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1"/>
    <x v="26"/>
    <d v="2023-04-20T08:03:33"/>
    <n v="4.4000000000000004"/>
    <n v="0"/>
    <n v="2.4"/>
    <n v="2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1"/>
    <x v="30"/>
    <d v="2023-04-20T08:03:33"/>
    <n v="3"/>
    <n v="1"/>
    <n v="4"/>
    <n v="0"/>
    <n v="0"/>
    <n v="1"/>
    <n v="1"/>
    <n v="0"/>
    <n v="0"/>
    <n v="0"/>
    <n v="0"/>
    <m/>
    <n v="1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1"/>
    <x v="31"/>
    <d v="2023-04-20T08:03:33"/>
    <n v="2"/>
    <n v="0"/>
    <n v="2"/>
    <n v="0"/>
    <n v="1"/>
    <n v="1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1"/>
    <x v="9"/>
    <d v="2023-04-20T08:03:33"/>
    <n v="392"/>
    <n v="39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1"/>
    <x v="10"/>
    <d v="2023-04-20T08:03:33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1"/>
    <x v="11"/>
    <d v="2023-04-20T08:03:33"/>
    <n v="392"/>
    <n v="221"/>
    <n v="17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4"/>
    <x v="1"/>
    <x v="12"/>
    <d v="2023-04-20T08:03:33"/>
    <n v="7"/>
    <n v="6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1"/>
    <x v="13"/>
    <d v="2023-04-20T08:04:11"/>
    <n v="238"/>
    <m/>
    <m/>
    <m/>
    <n v="164"/>
    <n v="7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1"/>
    <x v="15"/>
    <d v="2023-04-20T08:04:11"/>
    <n v="474"/>
    <m/>
    <m/>
    <m/>
    <m/>
    <n v="66"/>
    <n v="224"/>
    <n v="18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1"/>
    <x v="16"/>
    <d v="2023-04-20T08:04:11"/>
    <n v="162"/>
    <m/>
    <m/>
    <m/>
    <m/>
    <m/>
    <m/>
    <m/>
    <n v="78"/>
    <m/>
    <n v="48"/>
    <n v="29"/>
    <n v="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1"/>
    <x v="17"/>
    <d v="2023-04-20T08:04:11"/>
    <n v="196.7"/>
    <n v="22.5"/>
    <n v="36"/>
    <n v="138.1999999999999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1"/>
    <x v="3"/>
    <d v="2023-04-20T08:04:11"/>
    <n v="2"/>
    <m/>
    <m/>
    <m/>
    <m/>
    <n v="0"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1"/>
    <x v="18"/>
    <d v="2023-04-20T08:04:11"/>
    <n v="4"/>
    <m/>
    <n v="0"/>
    <n v="2"/>
    <n v="0"/>
    <n v="0"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1"/>
    <x v="19"/>
    <d v="2023-04-20T08:04:11"/>
    <n v="3"/>
    <m/>
    <m/>
    <m/>
    <m/>
    <m/>
    <m/>
    <m/>
    <m/>
    <n v="3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1"/>
    <x v="28"/>
    <d v="2023-04-20T08:04:11"/>
    <n v="3.6"/>
    <n v="0"/>
    <n v="0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1"/>
    <x v="29"/>
    <d v="2023-04-20T08:04:11"/>
    <n v="7.2"/>
    <n v="0"/>
    <n v="0"/>
    <n v="7.2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5"/>
    <d v="2023-04-20T08:04:11"/>
    <n v="563"/>
    <n v="230"/>
    <n v="334"/>
    <n v="7"/>
    <n v="13"/>
    <n v="47"/>
    <n v="82"/>
    <n v="70"/>
    <n v="112"/>
    <n v="94"/>
    <n v="78"/>
    <m/>
    <n v="24"/>
    <n v="29"/>
    <n v="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6"/>
    <d v="2023-04-20T08:04:11"/>
    <n v="3"/>
    <n v="1"/>
    <n v="2"/>
    <n v="0"/>
    <n v="0"/>
    <n v="1"/>
    <n v="0"/>
    <n v="0"/>
    <n v="1"/>
    <n v="0"/>
    <m/>
    <n v="1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8"/>
    <d v="2023-04-20T08:04:11"/>
    <n v="2"/>
    <n v="0"/>
    <n v="0"/>
    <n v="0"/>
    <n v="0"/>
    <n v="2"/>
    <n v="0"/>
    <n v="0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21"/>
    <d v="2023-04-20T08:04:11"/>
    <n v="10"/>
    <n v="0"/>
    <n v="0"/>
    <n v="0"/>
    <n v="6"/>
    <n v="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23"/>
    <d v="2023-04-20T08:04:11"/>
    <n v="14"/>
    <m/>
    <m/>
    <m/>
    <m/>
    <n v="2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26"/>
    <d v="2023-04-20T08:04:11"/>
    <n v="2.4"/>
    <n v="2.4"/>
    <n v="0"/>
    <n v="0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27"/>
    <d v="2023-04-20T08:04:11"/>
    <n v="4.4000000000000004"/>
    <n v="0"/>
    <n v="0"/>
    <n v="0"/>
    <n v="0"/>
    <n v="4.4000000000000004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30"/>
    <d v="2023-04-20T08:04:11"/>
    <n v="12"/>
    <n v="5"/>
    <n v="7"/>
    <n v="0"/>
    <n v="0"/>
    <n v="0"/>
    <n v="3"/>
    <n v="3"/>
    <n v="4"/>
    <n v="2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31"/>
    <d v="2023-04-20T08:04:11"/>
    <n v="2"/>
    <n v="1"/>
    <n v="1"/>
    <n v="1"/>
    <n v="0"/>
    <n v="0"/>
    <n v="0"/>
    <n v="1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9"/>
    <d v="2023-04-20T08:04:11"/>
    <n v="615"/>
    <n v="6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10"/>
    <d v="2023-04-20T08:04:11"/>
    <n v="15"/>
    <n v="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11"/>
    <d v="2023-04-20T08:04:11"/>
    <n v="615"/>
    <n v="247"/>
    <n v="36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"/>
    <x v="0"/>
    <x v="12"/>
    <d v="2023-04-20T08:04:11"/>
    <n v="15"/>
    <n v="6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13"/>
    <d v="2023-04-20T08:04:33"/>
    <n v="212"/>
    <m/>
    <m/>
    <m/>
    <n v="156"/>
    <n v="46"/>
    <n v="0"/>
    <n v="0"/>
    <n v="4"/>
    <n v="0"/>
    <n v="6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15"/>
    <d v="2023-04-20T08:04:33"/>
    <n v="480"/>
    <m/>
    <m/>
    <m/>
    <m/>
    <n v="84"/>
    <n v="196"/>
    <n v="20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16"/>
    <d v="2023-04-20T08:04:33"/>
    <n v="150"/>
    <m/>
    <m/>
    <m/>
    <m/>
    <m/>
    <m/>
    <m/>
    <n v="78"/>
    <m/>
    <n v="42"/>
    <n v="12"/>
    <n v="1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17"/>
    <d v="2023-04-20T08:04:33"/>
    <n v="124"/>
    <n v="9.6"/>
    <n v="46.4"/>
    <n v="6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12"/>
    <x v="1"/>
    <d v="2023-04-20T08:04:33"/>
    <n v="6"/>
    <m/>
    <m/>
    <m/>
    <n v="4"/>
    <n v="2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12"/>
    <x v="3"/>
    <d v="2023-04-20T08:04:33"/>
    <n v="10"/>
    <m/>
    <m/>
    <m/>
    <m/>
    <n v="0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12"/>
    <x v="18"/>
    <d v="2023-04-20T08:04:33"/>
    <n v="32"/>
    <m/>
    <n v="0"/>
    <n v="16"/>
    <n v="4"/>
    <n v="2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12"/>
    <x v="28"/>
    <d v="2023-04-20T08:04:33"/>
    <n v="19.2"/>
    <n v="0"/>
    <n v="1.6"/>
    <n v="17.60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12"/>
    <x v="20"/>
    <d v="2023-04-20T08:04:33"/>
    <n v="6.4"/>
    <n v="0"/>
    <n v="0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12"/>
    <x v="11"/>
    <d v="2023-04-19T15:01:21"/>
    <n v="318"/>
    <n v="141"/>
    <n v="17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12"/>
    <x v="12"/>
    <d v="2023-04-19T15:01:21"/>
    <n v="24"/>
    <n v="11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12"/>
    <x v="34"/>
    <d v="2023-04-19T15:01:21"/>
    <n v="3"/>
    <m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12"/>
    <x v="45"/>
    <d v="2023-04-19T15:01:2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46"/>
    <x v="5"/>
    <x v="32"/>
    <d v="2023-04-19T15:01:21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5"/>
    <x v="13"/>
    <d v="2023-04-19T15:02:10"/>
    <n v="7"/>
    <m/>
    <m/>
    <m/>
    <n v="7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5"/>
    <x v="14"/>
    <d v="2023-04-19T15:02:10"/>
    <n v="75"/>
    <m/>
    <m/>
    <m/>
    <n v="49"/>
    <n v="2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5"/>
    <x v="15"/>
    <d v="2023-04-19T15:02:10"/>
    <n v="210"/>
    <m/>
    <m/>
    <m/>
    <m/>
    <n v="8"/>
    <n v="104"/>
    <n v="9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5"/>
    <x v="16"/>
    <d v="2023-04-19T15:02:10"/>
    <n v="78"/>
    <m/>
    <m/>
    <m/>
    <m/>
    <m/>
    <m/>
    <m/>
    <n v="35"/>
    <m/>
    <n v="32"/>
    <n v="9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5"/>
    <x v="17"/>
    <d v="2023-04-19T15:02:10"/>
    <n v="75.2"/>
    <n v="4.8"/>
    <n v="2.4"/>
    <n v="6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5"/>
    <x v="2"/>
    <d v="2023-04-19T15:02:10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5"/>
    <x v="3"/>
    <d v="2023-04-19T15:02:10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11"/>
    <x v="18"/>
    <d v="2023-04-19T15:02:10"/>
    <n v="8"/>
    <m/>
    <m/>
    <m/>
    <n v="2"/>
    <n v="2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11"/>
    <x v="28"/>
    <d v="2023-04-19T15:02:10"/>
    <n v="9.6"/>
    <n v="2.4"/>
    <n v="2.4"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11"/>
    <x v="4"/>
    <d v="2023-04-19T15:02:10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11"/>
    <x v="5"/>
    <d v="2023-04-19T15:02:10"/>
    <n v="211"/>
    <n v="68"/>
    <n v="143"/>
    <n v="2"/>
    <n v="1"/>
    <m/>
    <n v="28"/>
    <n v="16"/>
    <n v="52"/>
    <n v="50"/>
    <n v="35"/>
    <m/>
    <n v="16"/>
    <n v="9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11"/>
    <x v="6"/>
    <d v="2023-04-19T15:02:10"/>
    <n v="8"/>
    <n v="5"/>
    <n v="3"/>
    <n v="1"/>
    <n v="1"/>
    <n v="2"/>
    <n v="1"/>
    <n v="1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11"/>
    <x v="8"/>
    <d v="2023-04-19T15:02:10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11"/>
    <x v="9"/>
    <d v="2023-04-19T15:02:10"/>
    <n v="280"/>
    <n v="28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11"/>
    <x v="10"/>
    <d v="2023-04-19T15:02:10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5"/>
    <x v="11"/>
    <d v="2023-04-19T15:02:10"/>
    <n v="280"/>
    <n v="129"/>
    <n v="15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11"/>
    <x v="5"/>
    <x v="12"/>
    <d v="2023-04-19T15:02:10"/>
    <n v="13"/>
    <n v="7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5"/>
    <x v="13"/>
    <d v="2023-04-19T15:02:34"/>
    <n v="117"/>
    <m/>
    <m/>
    <m/>
    <n v="73"/>
    <n v="4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5"/>
    <x v="14"/>
    <d v="2023-04-19T15:02:34"/>
    <n v="121"/>
    <m/>
    <m/>
    <m/>
    <n v="75"/>
    <n v="4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5"/>
    <x v="15"/>
    <d v="2023-04-19T15:02:34"/>
    <n v="545"/>
    <m/>
    <m/>
    <m/>
    <m/>
    <n v="40"/>
    <n v="266"/>
    <n v="23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5"/>
    <x v="16"/>
    <d v="2023-04-19T15:02:34"/>
    <n v="223"/>
    <m/>
    <m/>
    <m/>
    <m/>
    <m/>
    <m/>
    <m/>
    <n v="92"/>
    <m/>
    <n v="90"/>
    <n v="4"/>
    <n v="3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5"/>
    <x v="5"/>
    <x v="1"/>
    <d v="2023-04-20T10:42:5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5"/>
    <x v="5"/>
    <x v="18"/>
    <d v="2023-04-20T10:42:55"/>
    <n v="4"/>
    <m/>
    <m/>
    <n v="2"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5"/>
    <x v="12"/>
    <x v="28"/>
    <d v="2023-04-20T10:42:55"/>
    <n v="4.5"/>
    <m/>
    <m/>
    <n v="4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5"/>
    <x v="11"/>
    <x v="5"/>
    <d v="2023-04-20T10:42:55"/>
    <n v="14"/>
    <n v="2"/>
    <n v="12"/>
    <m/>
    <m/>
    <m/>
    <m/>
    <n v="1"/>
    <n v="6"/>
    <n v="2"/>
    <n v="1"/>
    <m/>
    <n v="2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5"/>
    <x v="11"/>
    <x v="6"/>
    <d v="2023-04-20T10:42:55"/>
    <n v="2"/>
    <m/>
    <n v="2"/>
    <m/>
    <m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5"/>
    <x v="11"/>
    <x v="9"/>
    <d v="2023-04-20T10:42:55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5"/>
    <x v="11"/>
    <x v="10"/>
    <d v="2023-04-20T10:42:5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5"/>
    <x v="11"/>
    <x v="11"/>
    <d v="2023-04-20T10:42:55"/>
    <n v="32"/>
    <n v="12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5"/>
    <x v="11"/>
    <x v="12"/>
    <d v="2023-04-20T10:42:5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6"/>
    <x v="11"/>
    <x v="15"/>
    <d v="2023-04-20T10:43:15"/>
    <n v="10"/>
    <m/>
    <m/>
    <m/>
    <m/>
    <n v="6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6"/>
    <x v="5"/>
    <x v="17"/>
    <d v="2023-04-20T10:43:15"/>
    <n v="7.2"/>
    <m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6"/>
    <x v="5"/>
    <x v="5"/>
    <d v="2023-04-20T10:43:15"/>
    <n v="7"/>
    <n v="2"/>
    <n v="5"/>
    <m/>
    <m/>
    <n v="2"/>
    <m/>
    <n v="3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6"/>
    <x v="5"/>
    <x v="9"/>
    <d v="2023-04-20T10:43:15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6"/>
    <x v="5"/>
    <x v="11"/>
    <d v="2023-04-20T10:43:15"/>
    <n v="7"/>
    <n v="3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3"/>
    <x v="5"/>
    <x v="13"/>
    <d v="2023-04-20T10:43:40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3"/>
    <x v="5"/>
    <x v="15"/>
    <d v="2023-04-20T10:43:40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3"/>
    <x v="5"/>
    <x v="16"/>
    <d v="2023-04-20T10:43:40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3"/>
    <x v="5"/>
    <x v="17"/>
    <d v="2023-04-20T10:43:40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3"/>
    <x v="5"/>
    <x v="3"/>
    <d v="2023-04-20T10:43:4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3"/>
    <x v="5"/>
    <x v="18"/>
    <d v="2023-04-20T10:43:4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3"/>
    <x v="4"/>
    <x v="5"/>
    <d v="2023-04-20T10:43:40"/>
    <n v="9"/>
    <n v="4"/>
    <n v="5"/>
    <m/>
    <m/>
    <n v="2"/>
    <n v="2"/>
    <n v="1"/>
    <n v="2"/>
    <n v="1"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3"/>
    <x v="4"/>
    <x v="6"/>
    <d v="2023-04-20T10:43:40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3"/>
    <x v="11"/>
    <x v="9"/>
    <d v="2023-04-20T10:43:40"/>
    <n v="71"/>
    <n v="7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3"/>
    <x v="11"/>
    <x v="11"/>
    <d v="2023-04-20T10:43:40"/>
    <n v="71"/>
    <n v="24"/>
    <n v="4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1"/>
    <x v="13"/>
    <d v="2023-04-20T10:45:37"/>
    <n v="262"/>
    <m/>
    <m/>
    <m/>
    <n v="158"/>
    <n v="10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1"/>
    <x v="15"/>
    <d v="2023-04-20T10:45:37"/>
    <n v="511"/>
    <m/>
    <m/>
    <m/>
    <m/>
    <n v="40"/>
    <n v="250"/>
    <n v="22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"/>
    <x v="16"/>
    <d v="2023-04-20T10:45:37"/>
    <n v="149"/>
    <m/>
    <m/>
    <m/>
    <m/>
    <m/>
    <m/>
    <m/>
    <n v="68"/>
    <m/>
    <n v="48"/>
    <n v="26"/>
    <n v="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"/>
    <x v="17"/>
    <d v="2023-04-20T10:45:37"/>
    <n v="210.6"/>
    <n v="16.2"/>
    <n v="27.9"/>
    <n v="166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"/>
    <x v="1"/>
    <d v="2023-04-20T10:45:37"/>
    <n v="2"/>
    <m/>
    <m/>
    <m/>
    <n v="2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"/>
    <x v="3"/>
    <d v="2023-04-20T10:45:37"/>
    <n v="4"/>
    <m/>
    <m/>
    <m/>
    <m/>
    <n v="0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"/>
    <x v="18"/>
    <d v="2023-04-20T10:45:37"/>
    <n v="10"/>
    <m/>
    <n v="0"/>
    <n v="4"/>
    <n v="2"/>
    <n v="0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"/>
    <x v="19"/>
    <d v="2023-04-20T10:45:37"/>
    <n v="3"/>
    <m/>
    <m/>
    <m/>
    <m/>
    <m/>
    <m/>
    <m/>
    <m/>
    <n v="3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"/>
    <x v="28"/>
    <d v="2023-04-20T10:45:37"/>
    <n v="5.4"/>
    <n v="0"/>
    <n v="0"/>
    <n v="5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"/>
    <x v="29"/>
    <d v="2023-04-20T10:45:37"/>
    <n v="3.6"/>
    <n v="0"/>
    <n v="0"/>
    <n v="3.6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"/>
    <x v="5"/>
    <d v="2023-04-20T10:45:37"/>
    <n v="580"/>
    <n v="250"/>
    <n v="330"/>
    <n v="7"/>
    <n v="9"/>
    <n v="52"/>
    <n v="79"/>
    <n v="72"/>
    <n v="125"/>
    <n v="111"/>
    <n v="68"/>
    <m/>
    <n v="24"/>
    <n v="26"/>
    <n v="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"/>
    <x v="6"/>
    <d v="2023-04-20T10:45:37"/>
    <n v="6"/>
    <n v="3"/>
    <n v="3"/>
    <n v="0"/>
    <n v="0"/>
    <n v="2"/>
    <n v="1"/>
    <n v="0"/>
    <n v="1"/>
    <n v="1"/>
    <m/>
    <n v="1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1"/>
    <x v="8"/>
    <d v="2023-04-20T10:45:37"/>
    <n v="1"/>
    <n v="0"/>
    <n v="1"/>
    <n v="0"/>
    <n v="0"/>
    <n v="1"/>
    <n v="0"/>
    <n v="0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20"/>
    <x v="21"/>
    <d v="2023-04-20T10:45:37"/>
    <n v="11"/>
    <n v="0"/>
    <n v="1"/>
    <n v="0"/>
    <n v="6"/>
    <n v="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20"/>
    <x v="23"/>
    <d v="2023-04-20T10:45:37"/>
    <n v="11"/>
    <m/>
    <m/>
    <m/>
    <m/>
    <n v="2"/>
    <n v="6"/>
    <n v="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20"/>
    <x v="24"/>
    <d v="2023-04-20T10:45:37"/>
    <n v="1"/>
    <m/>
    <m/>
    <m/>
    <m/>
    <m/>
    <m/>
    <m/>
    <n v="0"/>
    <m/>
    <n v="0"/>
    <n v="1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20"/>
    <x v="26"/>
    <d v="2023-04-20T10:45:37"/>
    <n v="2.8"/>
    <n v="0"/>
    <n v="0"/>
    <n v="0"/>
    <n v="2.8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20"/>
    <x v="27"/>
    <d v="2023-04-20T10:45:37"/>
    <n v="8.8000000000000007"/>
    <n v="0"/>
    <n v="0"/>
    <n v="0"/>
    <n v="0"/>
    <n v="8.8000000000000007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20"/>
    <x v="30"/>
    <d v="2023-04-20T10:45:37"/>
    <n v="13"/>
    <n v="4"/>
    <n v="9"/>
    <n v="0"/>
    <n v="1"/>
    <n v="0"/>
    <n v="3"/>
    <n v="3"/>
    <n v="3"/>
    <n v="2"/>
    <n v="0"/>
    <m/>
    <n v="0"/>
    <n v="1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20"/>
    <x v="31"/>
    <d v="2023-04-20T10:45:37"/>
    <n v="3"/>
    <n v="2"/>
    <n v="1"/>
    <n v="0"/>
    <n v="0"/>
    <n v="0"/>
    <n v="1"/>
    <n v="2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20"/>
    <x v="9"/>
    <d v="2023-04-20T10:45:37"/>
    <n v="679"/>
    <n v="67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20"/>
    <x v="10"/>
    <d v="2023-04-20T10:45:37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20"/>
    <x v="11"/>
    <d v="2023-04-20T10:45:37"/>
    <n v="679"/>
    <n v="275"/>
    <n v="40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"/>
    <x v="20"/>
    <x v="12"/>
    <d v="2023-04-20T10:45:37"/>
    <n v="19"/>
    <n v="7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20"/>
    <x v="13"/>
    <d v="2023-04-20T10:46:04"/>
    <n v="164"/>
    <m/>
    <m/>
    <m/>
    <n v="128"/>
    <n v="36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20"/>
    <x v="15"/>
    <d v="2023-04-20T10:46:04"/>
    <n v="456"/>
    <m/>
    <m/>
    <m/>
    <m/>
    <n v="94"/>
    <n v="178"/>
    <n v="18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7"/>
    <x v="16"/>
    <d v="2023-04-20T10:46:04"/>
    <n v="183"/>
    <m/>
    <m/>
    <m/>
    <m/>
    <m/>
    <m/>
    <m/>
    <n v="83"/>
    <m/>
    <n v="52"/>
    <n v="20"/>
    <n v="2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7"/>
    <x v="17"/>
    <d v="2023-04-20T10:46:04"/>
    <n v="206.3"/>
    <n v="13.5"/>
    <n v="64.599999999999994"/>
    <n v="128.1999999999999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7"/>
    <x v="1"/>
    <d v="2023-04-20T10:46:04"/>
    <n v="4"/>
    <m/>
    <m/>
    <m/>
    <n v="4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7"/>
    <x v="3"/>
    <d v="2023-04-20T10:46:04"/>
    <n v="18"/>
    <m/>
    <m/>
    <m/>
    <m/>
    <n v="4"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13"/>
    <x v="18"/>
    <d v="2023-04-20T10:46:04"/>
    <n v="30"/>
    <m/>
    <n v="0"/>
    <n v="8"/>
    <n v="4"/>
    <n v="4"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13"/>
    <x v="28"/>
    <d v="2023-04-20T10:46:04"/>
    <n v="11.1"/>
    <n v="0.9"/>
    <n v="0"/>
    <n v="10.19999999999999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13"/>
    <x v="20"/>
    <d v="2023-04-20T10:46:04"/>
    <n v="4"/>
    <n v="0"/>
    <n v="4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13"/>
    <x v="29"/>
    <d v="2023-04-20T10:46:04"/>
    <n v="17.600000000000001"/>
    <n v="0"/>
    <n v="7.2"/>
    <n v="7.2"/>
    <n v="0"/>
    <n v="3.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13"/>
    <x v="4"/>
    <d v="2023-04-20T10:46:04"/>
    <n v="13.6"/>
    <n v="0"/>
    <n v="4"/>
    <n v="5.6"/>
    <n v="4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5"/>
    <d v="2023-04-20T10:46:04"/>
    <n v="544"/>
    <n v="212"/>
    <n v="332"/>
    <n v="6"/>
    <n v="24"/>
    <n v="46"/>
    <n v="64"/>
    <n v="65"/>
    <n v="89"/>
    <n v="93"/>
    <n v="83"/>
    <m/>
    <n v="26"/>
    <n v="20"/>
    <n v="2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6"/>
    <d v="2023-04-20T10:46:04"/>
    <n v="16"/>
    <n v="9"/>
    <n v="8"/>
    <n v="1"/>
    <n v="0"/>
    <n v="4"/>
    <n v="2"/>
    <n v="2"/>
    <n v="4"/>
    <n v="3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7"/>
    <d v="2023-04-20T10:46:04"/>
    <n v="1"/>
    <n v="1"/>
    <n v="0"/>
    <n v="0"/>
    <n v="1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8"/>
    <d v="2023-04-20T10:46:04"/>
    <n v="12"/>
    <n v="7"/>
    <n v="5"/>
    <n v="0"/>
    <n v="3"/>
    <n v="6"/>
    <n v="1"/>
    <n v="2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21"/>
    <d v="2023-04-20T10:46:04"/>
    <n v="12"/>
    <n v="0"/>
    <n v="0"/>
    <n v="8"/>
    <n v="4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23"/>
    <d v="2023-04-20T10:46:04"/>
    <n v="40"/>
    <m/>
    <m/>
    <m/>
    <m/>
    <n v="8"/>
    <n v="8"/>
    <n v="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26"/>
    <d v="2023-04-20T10:46:04"/>
    <n v="9.1999999999999993"/>
    <n v="1.2"/>
    <n v="0.8"/>
    <n v="4.8"/>
    <n v="2.4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27"/>
    <d v="2023-04-20T10:46:04"/>
    <n v="4.8"/>
    <n v="0"/>
    <n v="0"/>
    <n v="4.8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30"/>
    <d v="2023-04-20T10:46:04"/>
    <n v="27"/>
    <n v="17"/>
    <n v="10"/>
    <n v="0"/>
    <n v="0"/>
    <n v="4"/>
    <n v="2"/>
    <n v="4"/>
    <n v="4"/>
    <n v="13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31"/>
    <d v="2023-04-20T10:46:04"/>
    <n v="7"/>
    <n v="7"/>
    <n v="0"/>
    <n v="1"/>
    <n v="1"/>
    <n v="4"/>
    <n v="1"/>
    <n v="0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9"/>
    <d v="2023-04-20T10:46:04"/>
    <n v="1017"/>
    <n v="10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10"/>
    <d v="2023-04-20T10:46:04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36"/>
    <d v="2023-04-20T10:46:04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11"/>
    <d v="2023-04-20T10:46:04"/>
    <n v="1017"/>
    <n v="386"/>
    <n v="6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12"/>
    <d v="2023-04-20T10:46:04"/>
    <n v="27"/>
    <n v="10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37"/>
    <d v="2023-04-20T10:46:04"/>
    <n v="4"/>
    <n v="3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"/>
    <x v="9"/>
    <x v="32"/>
    <d v="2023-04-20T10:46:04"/>
    <n v="81"/>
    <n v="34"/>
    <n v="4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9"/>
    <x v="18"/>
    <d v="2023-04-20T14:14:31"/>
    <n v="4"/>
    <m/>
    <m/>
    <m/>
    <m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9"/>
    <x v="28"/>
    <d v="2023-04-20T14:14:31"/>
    <n v="7.2"/>
    <n v="4.8"/>
    <n v="2.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9"/>
    <x v="4"/>
    <d v="2023-04-20T14:14:31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9"/>
    <x v="5"/>
    <d v="2023-04-20T14:14:31"/>
    <n v="180"/>
    <n v="53"/>
    <n v="127"/>
    <m/>
    <n v="2"/>
    <n v="18"/>
    <n v="21"/>
    <n v="16"/>
    <n v="33"/>
    <n v="32"/>
    <n v="39"/>
    <m/>
    <n v="11"/>
    <n v="2"/>
    <n v="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9"/>
    <x v="6"/>
    <d v="2023-04-20T14:14:31"/>
    <n v="5"/>
    <n v="3"/>
    <n v="2"/>
    <n v="2"/>
    <n v="1"/>
    <m/>
    <m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12"/>
    <x v="8"/>
    <d v="2023-04-20T14:14:31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12"/>
    <x v="9"/>
    <d v="2023-04-20T14:14:31"/>
    <n v="255"/>
    <n v="25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12"/>
    <x v="10"/>
    <d v="2023-04-20T14:14:31"/>
    <n v="14"/>
    <n v="1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12"/>
    <x v="11"/>
    <d v="2023-04-20T14:14:31"/>
    <n v="255"/>
    <n v="120"/>
    <n v="13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11"/>
    <x v="12"/>
    <d v="2023-04-20T14:14:31"/>
    <n v="14"/>
    <n v="6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1"/>
    <x v="13"/>
    <d v="2023-04-20T14:14:49"/>
    <n v="180"/>
    <m/>
    <m/>
    <m/>
    <n v="128"/>
    <n v="5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1"/>
    <x v="15"/>
    <d v="2023-04-20T14:14:49"/>
    <n v="544"/>
    <m/>
    <m/>
    <m/>
    <m/>
    <n v="56"/>
    <n v="270"/>
    <n v="2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3"/>
    <x v="16"/>
    <d v="2023-04-20T14:14:49"/>
    <n v="198"/>
    <m/>
    <m/>
    <m/>
    <m/>
    <m/>
    <m/>
    <m/>
    <n v="88"/>
    <m/>
    <n v="70"/>
    <n v="7"/>
    <n v="3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3"/>
    <x v="17"/>
    <d v="2023-04-20T14:14:49"/>
    <n v="108.6"/>
    <n v="7.2"/>
    <n v="30.4"/>
    <n v="7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3"/>
    <x v="1"/>
    <d v="2023-04-20T14:14:4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3"/>
    <x v="3"/>
    <d v="2023-04-20T14:14:49"/>
    <n v="14"/>
    <m/>
    <m/>
    <m/>
    <m/>
    <m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3"/>
    <x v="18"/>
    <d v="2023-04-20T14:14:49"/>
    <n v="16"/>
    <m/>
    <m/>
    <m/>
    <m/>
    <n v="2"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13"/>
    <x v="5"/>
    <d v="2023-04-20T11:07:52"/>
    <n v="27"/>
    <n v="8"/>
    <n v="19"/>
    <m/>
    <m/>
    <n v="2"/>
    <n v="2"/>
    <n v="3"/>
    <n v="3"/>
    <n v="6"/>
    <n v="5"/>
    <m/>
    <n v="4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13"/>
    <x v="6"/>
    <d v="2023-04-20T11:07:52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13"/>
    <x v="8"/>
    <d v="2023-04-20T11:07:52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13"/>
    <x v="24"/>
    <d v="2023-04-20T11:07:52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13"/>
    <x v="30"/>
    <d v="2023-04-20T11:07:52"/>
    <n v="1"/>
    <m/>
    <n v="1"/>
    <m/>
    <m/>
    <m/>
    <m/>
    <m/>
    <m/>
    <m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13"/>
    <x v="9"/>
    <d v="2023-04-20T11:07:52"/>
    <n v="44"/>
    <n v="4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13"/>
    <x v="5"/>
    <d v="2023-04-20T11:07:24"/>
    <n v="26"/>
    <n v="12"/>
    <n v="15"/>
    <m/>
    <m/>
    <n v="1"/>
    <n v="1"/>
    <n v="3"/>
    <n v="8"/>
    <n v="10"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13"/>
    <x v="6"/>
    <d v="2023-04-20T11:07:24"/>
    <n v="2"/>
    <n v="1"/>
    <n v="1"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0"/>
    <x v="13"/>
    <x v="11"/>
    <d v="2023-05-16T14:49:26"/>
    <n v="66"/>
    <n v="34"/>
    <n v="3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13"/>
    <x v="13"/>
    <d v="2023-05-16T14:49:42"/>
    <n v="34"/>
    <m/>
    <m/>
    <m/>
    <n v="18"/>
    <n v="16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13"/>
    <x v="15"/>
    <d v="2023-05-16T14:49:42"/>
    <n v="46"/>
    <m/>
    <m/>
    <m/>
    <m/>
    <n v="2"/>
    <n v="30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0"/>
    <x v="13"/>
    <x v="16"/>
    <d v="2023-05-16T14:49:42"/>
    <n v="2"/>
    <m/>
    <m/>
    <m/>
    <m/>
    <m/>
    <m/>
    <m/>
    <n v="2"/>
    <m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0"/>
    <x v="8"/>
    <d v="2023-04-20T11:07:24"/>
    <n v="1"/>
    <m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0"/>
    <x v="9"/>
    <d v="2023-04-20T11:07:24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0"/>
    <x v="10"/>
    <d v="2023-04-20T11:07:24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0"/>
    <x v="11"/>
    <d v="2023-04-20T11:07:24"/>
    <n v="37"/>
    <n v="17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0"/>
    <x v="12"/>
    <d v="2023-04-20T11:07:24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0"/>
    <x v="8"/>
    <d v="2023-04-20T08:05:06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0"/>
    <x v="9"/>
    <d v="2023-04-20T08:05:06"/>
    <n v="62"/>
    <n v="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0"/>
    <x v="10"/>
    <d v="2023-04-20T08:05:06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0"/>
    <x v="33"/>
    <d v="2023-04-20T08:05:0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0"/>
    <x v="11"/>
    <d v="2023-04-20T08:05:06"/>
    <n v="62"/>
    <n v="26"/>
    <n v="3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0"/>
    <x v="12"/>
    <d v="2023-04-20T08:05:06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9"/>
    <x v="0"/>
    <x v="34"/>
    <d v="2023-04-20T08:05:0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13"/>
    <d v="2023-05-16T14:48:35"/>
    <n v="74"/>
    <m/>
    <m/>
    <m/>
    <n v="40"/>
    <n v="3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15"/>
    <d v="2023-05-16T14:48:35"/>
    <n v="92"/>
    <m/>
    <m/>
    <m/>
    <m/>
    <n v="10"/>
    <n v="54"/>
    <n v="2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16"/>
    <d v="2023-05-16T14:48:35"/>
    <n v="44"/>
    <m/>
    <m/>
    <m/>
    <m/>
    <m/>
    <m/>
    <m/>
    <n v="26"/>
    <m/>
    <n v="16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17"/>
    <d v="2023-05-16T14:48:35"/>
    <n v="104.3"/>
    <n v="8.8000000000000007"/>
    <n v="14.8"/>
    <n v="80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9"/>
    <x v="0"/>
    <x v="5"/>
    <d v="2023-05-16T16:00:16"/>
    <n v="3"/>
    <n v="1"/>
    <n v="2"/>
    <m/>
    <m/>
    <m/>
    <m/>
    <n v="1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9"/>
    <x v="0"/>
    <x v="7"/>
    <d v="2023-05-16T16:00:16"/>
    <n v="2"/>
    <n v="1"/>
    <n v="1"/>
    <m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9"/>
    <x v="0"/>
    <x v="9"/>
    <d v="2023-05-16T16:00:16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9"/>
    <x v="0"/>
    <x v="10"/>
    <d v="2023-05-16T16:00:1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9"/>
    <x v="0"/>
    <x v="11"/>
    <d v="2023-05-16T16:00:16"/>
    <n v="37"/>
    <n v="18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9"/>
    <x v="0"/>
    <x v="12"/>
    <d v="2023-05-16T16:00:16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3"/>
    <x v="0"/>
    <x v="13"/>
    <d v="2023-05-16T16:00:50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3"/>
    <x v="0"/>
    <x v="15"/>
    <d v="2023-05-16T16:00:50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"/>
    <x v="0"/>
    <x v="13"/>
    <d v="2023-04-20T08:09:46"/>
    <n v="168"/>
    <m/>
    <m/>
    <m/>
    <n v="104"/>
    <n v="6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1"/>
    <d v="2023-05-16T14:48:3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3"/>
    <d v="2023-05-16T14:48:35"/>
    <n v="6"/>
    <m/>
    <m/>
    <m/>
    <m/>
    <n v="2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18"/>
    <d v="2023-05-16T14:48:35"/>
    <n v="14"/>
    <m/>
    <m/>
    <n v="6"/>
    <m/>
    <n v="4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19"/>
    <d v="2023-05-16T14:48:35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28"/>
    <d v="2023-05-16T14:48:35"/>
    <n v="10"/>
    <m/>
    <m/>
    <n v="1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0"/>
    <x v="20"/>
    <d v="2023-05-16T14:48:35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17"/>
    <d v="2023-04-19T15:02:34"/>
    <n v="129.19999999999999"/>
    <n v="6.4"/>
    <n v="24.8"/>
    <n v="9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2"/>
    <d v="2023-04-19T15:02:34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3"/>
    <d v="2023-04-19T15:02:34"/>
    <n v="12"/>
    <m/>
    <m/>
    <m/>
    <m/>
    <m/>
    <n v="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18"/>
    <d v="2023-04-19T15:02:34"/>
    <n v="14"/>
    <m/>
    <m/>
    <m/>
    <m/>
    <n v="2"/>
    <n v="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19"/>
    <d v="2023-04-19T15:02:34"/>
    <n v="9"/>
    <m/>
    <m/>
    <m/>
    <m/>
    <m/>
    <m/>
    <m/>
    <m/>
    <n v="9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20"/>
    <d v="2023-04-19T15:02:34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41"/>
    <d v="2023-04-19T15:02:34"/>
    <n v="9.6"/>
    <m/>
    <n v="6.4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29"/>
    <d v="2023-04-19T15:02:34"/>
    <n v="44.8"/>
    <m/>
    <n v="8.8000000000000007"/>
    <n v="7.2"/>
    <n v="16.8"/>
    <n v="9.1999999999999993"/>
    <n v="2.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4"/>
    <d v="2023-04-19T15:02:34"/>
    <n v="7.2"/>
    <m/>
    <n v="4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5"/>
    <d v="2023-04-19T15:02:34"/>
    <n v="626"/>
    <n v="221"/>
    <n v="412"/>
    <n v="2"/>
    <n v="9"/>
    <n v="43"/>
    <n v="74"/>
    <n v="65"/>
    <n v="133"/>
    <n v="122"/>
    <n v="92"/>
    <m/>
    <n v="45"/>
    <n v="4"/>
    <n v="3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6"/>
    <d v="2023-04-19T15:02:34"/>
    <n v="10"/>
    <n v="5"/>
    <n v="5"/>
    <m/>
    <m/>
    <m/>
    <m/>
    <n v="1"/>
    <n v="3"/>
    <n v="3"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7"/>
    <d v="2023-04-19T15:02:34"/>
    <n v="4"/>
    <n v="4"/>
    <m/>
    <n v="1"/>
    <n v="2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8"/>
    <d v="2023-04-19T15:02:34"/>
    <n v="0"/>
    <n v="10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21"/>
    <d v="2023-04-19T15:02:34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22"/>
    <d v="2023-04-19T15:02:34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23"/>
    <d v="2023-04-19T15:02:34"/>
    <n v="6"/>
    <m/>
    <m/>
    <m/>
    <m/>
    <n v="2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"/>
    <x v="0"/>
    <x v="30"/>
    <d v="2023-04-19T15:02:34"/>
    <n v="8"/>
    <n v="4"/>
    <n v="5"/>
    <m/>
    <m/>
    <n v="1"/>
    <n v="2"/>
    <n v="3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5"/>
    <x v="0"/>
    <x v="18"/>
    <d v="2023-04-20T08:14:23"/>
    <n v="4"/>
    <m/>
    <m/>
    <n v="2"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5"/>
    <x v="0"/>
    <x v="28"/>
    <d v="2023-04-20T08:14:23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5"/>
    <x v="0"/>
    <x v="5"/>
    <d v="2023-04-20T08:14:23"/>
    <n v="3"/>
    <m/>
    <n v="3"/>
    <m/>
    <m/>
    <m/>
    <m/>
    <m/>
    <m/>
    <n v="1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5"/>
    <x v="0"/>
    <x v="6"/>
    <d v="2023-04-20T08:14:23"/>
    <n v="2"/>
    <m/>
    <n v="2"/>
    <m/>
    <m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5"/>
    <x v="0"/>
    <x v="9"/>
    <d v="2023-04-20T08:14:23"/>
    <n v="28"/>
    <n v="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5"/>
    <x v="0"/>
    <x v="11"/>
    <d v="2023-04-20T08:14:23"/>
    <n v="28"/>
    <n v="14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6"/>
    <x v="0"/>
    <x v="13"/>
    <d v="2023-04-20T08:14:41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6"/>
    <x v="0"/>
    <x v="15"/>
    <d v="2023-04-20T08:14:41"/>
    <n v="8"/>
    <m/>
    <m/>
    <m/>
    <m/>
    <n v="4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41"/>
    <d v="2023-04-20T08:04:33"/>
    <n v="5.6"/>
    <n v="0"/>
    <n v="0"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29"/>
    <d v="2023-04-20T08:04:33"/>
    <n v="9.6"/>
    <n v="0"/>
    <n v="0"/>
    <n v="4.8"/>
    <n v="1.6"/>
    <n v="3.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4"/>
    <d v="2023-04-20T08:04:33"/>
    <n v="4.4000000000000004"/>
    <n v="0"/>
    <n v="0"/>
    <n v="4.4000000000000004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5"/>
    <d v="2023-04-20T08:04:33"/>
    <n v="527"/>
    <n v="187"/>
    <n v="340"/>
    <n v="6"/>
    <n v="16"/>
    <n v="28"/>
    <n v="78"/>
    <n v="65"/>
    <n v="98"/>
    <n v="100"/>
    <n v="82"/>
    <m/>
    <n v="24"/>
    <n v="12"/>
    <n v="1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6"/>
    <d v="2023-04-20T08:04:33"/>
    <n v="17"/>
    <n v="12"/>
    <n v="5"/>
    <n v="0"/>
    <n v="1"/>
    <n v="8"/>
    <n v="2"/>
    <n v="1"/>
    <n v="2"/>
    <n v="3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7"/>
    <d v="2023-04-20T08:04:33"/>
    <n v="4"/>
    <n v="2"/>
    <n v="2"/>
    <n v="0"/>
    <n v="0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8"/>
    <d v="2023-04-20T08:04:33"/>
    <n v="5"/>
    <n v="4"/>
    <n v="1"/>
    <n v="0"/>
    <n v="0"/>
    <n v="3"/>
    <n v="1"/>
    <n v="1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21"/>
    <d v="2023-04-20T08:04:33"/>
    <n v="14"/>
    <n v="2"/>
    <n v="0"/>
    <n v="6"/>
    <n v="6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23"/>
    <d v="2023-04-20T08:04:33"/>
    <n v="8"/>
    <m/>
    <m/>
    <m/>
    <m/>
    <n v="0"/>
    <n v="8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24"/>
    <d v="2023-04-20T08:04:33"/>
    <n v="2"/>
    <m/>
    <m/>
    <m/>
    <m/>
    <m/>
    <m/>
    <m/>
    <n v="0"/>
    <m/>
    <n v="0"/>
    <n v="2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26"/>
    <d v="2023-04-20T08:04:33"/>
    <n v="3.2"/>
    <n v="0"/>
    <n v="0"/>
    <n v="0"/>
    <n v="0"/>
    <n v="3.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30"/>
    <d v="2023-04-20T08:04:33"/>
    <n v="14"/>
    <n v="1"/>
    <n v="13"/>
    <n v="2"/>
    <n v="0"/>
    <n v="3"/>
    <n v="3"/>
    <n v="0"/>
    <n v="4"/>
    <n v="0"/>
    <n v="0"/>
    <m/>
    <n v="0"/>
    <n v="2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31"/>
    <d v="2023-04-20T08:04:33"/>
    <n v="1"/>
    <n v="1"/>
    <n v="0"/>
    <n v="0"/>
    <n v="0"/>
    <n v="0"/>
    <n v="0"/>
    <n v="1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9"/>
    <d v="2023-04-20T08:04:33"/>
    <n v="474"/>
    <n v="47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10"/>
    <d v="2023-04-20T08:04:33"/>
    <n v="43"/>
    <n v="4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11"/>
    <d v="2023-04-20T08:04:33"/>
    <n v="474"/>
    <n v="171"/>
    <n v="30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12"/>
    <d v="2023-04-20T08:04:33"/>
    <n v="43"/>
    <n v="14"/>
    <n v="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32"/>
    <d v="2023-04-20T08:04:33"/>
    <n v="39"/>
    <n v="16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"/>
    <x v="0"/>
    <x v="43"/>
    <d v="2023-04-20T08:04:33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13"/>
    <d v="2023-04-20T08:04:50"/>
    <n v="208"/>
    <m/>
    <m/>
    <m/>
    <n v="154"/>
    <n v="52"/>
    <n v="0"/>
    <n v="0"/>
    <n v="2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15"/>
    <d v="2023-04-20T08:04:50"/>
    <n v="521"/>
    <m/>
    <m/>
    <m/>
    <m/>
    <n v="134"/>
    <n v="220"/>
    <n v="16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16"/>
    <d v="2023-04-20T08:04:50"/>
    <n v="181"/>
    <m/>
    <m/>
    <m/>
    <m/>
    <m/>
    <m/>
    <m/>
    <n v="93"/>
    <m/>
    <n v="56"/>
    <n v="16"/>
    <n v="1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3"/>
    <d v="2023-04-20T08:04:50"/>
    <n v="16"/>
    <m/>
    <m/>
    <m/>
    <m/>
    <n v="2"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18"/>
    <d v="2023-04-20T08:04:50"/>
    <n v="16"/>
    <m/>
    <n v="0"/>
    <n v="0"/>
    <n v="0"/>
    <n v="2"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19"/>
    <d v="2023-04-20T08:04:50"/>
    <n v="12"/>
    <m/>
    <m/>
    <m/>
    <m/>
    <m/>
    <m/>
    <m/>
    <m/>
    <n v="12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20"/>
    <d v="2023-04-20T08:04:50"/>
    <n v="1.6"/>
    <n v="1.6"/>
    <n v="0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41"/>
    <d v="2023-04-20T08:04:50"/>
    <n v="1.6"/>
    <n v="0"/>
    <n v="0"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29"/>
    <d v="2023-04-20T08:04:50"/>
    <n v="17.2"/>
    <n v="0"/>
    <n v="0.4"/>
    <n v="11.6"/>
    <n v="2.8"/>
    <n v="0"/>
    <n v="2.4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5"/>
    <d v="2023-04-20T08:04:50"/>
    <n v="617"/>
    <n v="207"/>
    <n v="410"/>
    <n v="4"/>
    <n v="33"/>
    <n v="62"/>
    <n v="77"/>
    <n v="93"/>
    <n v="110"/>
    <n v="83"/>
    <n v="95"/>
    <m/>
    <n v="28"/>
    <n v="16"/>
    <n v="1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6"/>
    <d v="2023-04-20T08:04:50"/>
    <n v="12"/>
    <n v="4"/>
    <n v="8"/>
    <n v="0"/>
    <n v="0"/>
    <n v="0"/>
    <n v="0"/>
    <n v="1"/>
    <n v="5"/>
    <n v="2"/>
    <m/>
    <n v="4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7"/>
    <d v="2023-04-20T08:04:50"/>
    <n v="1"/>
    <n v="0"/>
    <n v="1"/>
    <n v="1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8"/>
    <d v="2023-04-20T08:04:50"/>
    <n v="8"/>
    <n v="3"/>
    <n v="5"/>
    <n v="0"/>
    <n v="1"/>
    <n v="5"/>
    <n v="1"/>
    <n v="0"/>
    <n v="1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21"/>
    <d v="2023-04-20T08:04:50"/>
    <n v="8"/>
    <n v="0"/>
    <n v="2"/>
    <n v="4"/>
    <n v="2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"/>
    <x v="0"/>
    <x v="23"/>
    <d v="2023-04-20T08:04:50"/>
    <n v="12"/>
    <m/>
    <m/>
    <m/>
    <m/>
    <n v="2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6"/>
    <x v="0"/>
    <x v="5"/>
    <d v="2023-04-20T08:14:41"/>
    <n v="6"/>
    <n v="3"/>
    <n v="3"/>
    <m/>
    <m/>
    <m/>
    <n v="2"/>
    <n v="2"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6"/>
    <x v="0"/>
    <x v="9"/>
    <d v="2023-04-20T08:14:41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6"/>
    <x v="0"/>
    <x v="11"/>
    <d v="2023-04-20T08:14:41"/>
    <n v="13"/>
    <n v="6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3"/>
    <x v="0"/>
    <x v="13"/>
    <d v="2023-04-20T08:15:02"/>
    <n v="10"/>
    <m/>
    <m/>
    <m/>
    <n v="8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0"/>
    <x v="19"/>
    <d v="2023-04-20T10:06:50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0"/>
    <x v="4"/>
    <d v="2023-04-20T10:06:50"/>
    <n v="3.6"/>
    <m/>
    <m/>
    <m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0"/>
    <x v="5"/>
    <d v="2023-04-20T10:06:50"/>
    <n v="7"/>
    <n v="6"/>
    <n v="1"/>
    <m/>
    <m/>
    <m/>
    <n v="2"/>
    <n v="1"/>
    <m/>
    <n v="3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0"/>
    <x v="6"/>
    <d v="2023-04-20T10:06:50"/>
    <n v="0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0"/>
    <x v="8"/>
    <d v="2023-04-20T10:06:50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0"/>
    <x v="9"/>
    <d v="2023-04-20T10:06:50"/>
    <n v="79"/>
    <n v="7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0"/>
    <x v="10"/>
    <d v="2023-04-20T10:06:50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0"/>
    <x v="11"/>
    <d v="2023-04-20T10:06:50"/>
    <n v="79"/>
    <n v="42"/>
    <n v="3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0"/>
    <x v="12"/>
    <d v="2023-04-20T10:06:50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0"/>
    <x v="3"/>
    <x v="13"/>
    <d v="2023-04-20T10:07:0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0"/>
    <x v="3"/>
    <x v="15"/>
    <d v="2023-04-20T10:07:09"/>
    <n v="25"/>
    <m/>
    <m/>
    <m/>
    <m/>
    <n v="2"/>
    <n v="14"/>
    <n v="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0"/>
    <x v="3"/>
    <x v="16"/>
    <d v="2023-04-20T10:07:09"/>
    <n v="7"/>
    <m/>
    <m/>
    <m/>
    <m/>
    <m/>
    <m/>
    <m/>
    <n v="1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0"/>
    <x v="3"/>
    <x v="17"/>
    <d v="2023-04-20T10:07:09"/>
    <n v="2.7"/>
    <m/>
    <n v="2.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0"/>
    <x v="3"/>
    <x v="18"/>
    <d v="2023-04-20T10:07:09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0"/>
    <x v="3"/>
    <x v="5"/>
    <d v="2023-04-20T10:07:09"/>
    <n v="19"/>
    <n v="8"/>
    <n v="11"/>
    <m/>
    <n v="1"/>
    <m/>
    <n v="1"/>
    <n v="1"/>
    <n v="7"/>
    <n v="5"/>
    <n v="1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0"/>
    <x v="3"/>
    <x v="6"/>
    <d v="2023-04-20T10:07:09"/>
    <n v="1"/>
    <m/>
    <m/>
    <m/>
    <m/>
    <m/>
    <m/>
    <m/>
    <m/>
    <m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0"/>
    <x v="3"/>
    <x v="9"/>
    <d v="2023-04-20T10:07:09"/>
    <n v="59"/>
    <n v="5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0"/>
    <x v="3"/>
    <x v="10"/>
    <d v="2023-04-20T10:07:09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0"/>
    <x v="3"/>
    <x v="11"/>
    <d v="2023-04-20T10:07:09"/>
    <n v="59"/>
    <n v="28"/>
    <n v="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0"/>
    <x v="3"/>
    <x v="12"/>
    <d v="2023-04-20T10:07:09"/>
    <n v="8"/>
    <n v="3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1"/>
    <x v="3"/>
    <x v="13"/>
    <d v="2023-04-20T10:07:44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1"/>
    <x v="3"/>
    <x v="15"/>
    <d v="2023-04-20T10:07:44"/>
    <n v="28"/>
    <m/>
    <m/>
    <m/>
    <m/>
    <n v="2"/>
    <n v="8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1"/>
    <x v="3"/>
    <x v="16"/>
    <d v="2023-04-20T10:07:44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1"/>
    <x v="3"/>
    <x v="5"/>
    <d v="2023-04-20T10:07:44"/>
    <n v="18"/>
    <n v="7"/>
    <n v="11"/>
    <m/>
    <m/>
    <m/>
    <n v="1"/>
    <n v="2"/>
    <n v="4"/>
    <n v="9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3"/>
    <x v="3"/>
    <x v="15"/>
    <d v="2023-04-20T08:15:02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3"/>
    <x v="3"/>
    <x v="17"/>
    <d v="2023-04-20T08:15:02"/>
    <n v="0.9"/>
    <m/>
    <m/>
    <n v="0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3"/>
    <x v="3"/>
    <x v="5"/>
    <d v="2023-04-20T08:15:02"/>
    <n v="11"/>
    <n v="5"/>
    <n v="6"/>
    <m/>
    <m/>
    <n v="1"/>
    <n v="4"/>
    <n v="1"/>
    <n v="2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3"/>
    <x v="3"/>
    <x v="9"/>
    <d v="2023-04-20T08:15:02"/>
    <n v="75"/>
    <n v="7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3"/>
    <x v="3"/>
    <x v="11"/>
    <d v="2023-04-20T08:15:02"/>
    <n v="75"/>
    <n v="30"/>
    <n v="4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3"/>
    <x v="13"/>
    <d v="2023-04-20T10:06:50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3"/>
    <x v="15"/>
    <d v="2023-04-20T10:06:50"/>
    <n v="8"/>
    <m/>
    <m/>
    <m/>
    <m/>
    <n v="2"/>
    <m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9"/>
    <x v="3"/>
    <x v="16"/>
    <d v="2023-04-20T10:06:50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1"/>
    <x v="3"/>
    <x v="9"/>
    <d v="2023-04-20T10:07:44"/>
    <n v="42"/>
    <n v="4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1"/>
    <x v="3"/>
    <x v="10"/>
    <d v="2023-04-20T10:07:44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1"/>
    <x v="4"/>
    <x v="11"/>
    <d v="2023-04-20T10:07:44"/>
    <n v="42"/>
    <n v="19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1"/>
    <x v="4"/>
    <x v="12"/>
    <d v="2023-04-20T10:07:44"/>
    <n v="7"/>
    <n v="4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2"/>
    <x v="4"/>
    <x v="15"/>
    <d v="2023-04-20T10:08:05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2"/>
    <x v="4"/>
    <x v="5"/>
    <d v="2023-04-20T10:08:05"/>
    <n v="2"/>
    <m/>
    <n v="2"/>
    <m/>
    <m/>
    <m/>
    <m/>
    <m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2"/>
    <x v="4"/>
    <x v="30"/>
    <d v="2023-04-20T10:08:05"/>
    <n v="2"/>
    <m/>
    <n v="2"/>
    <m/>
    <m/>
    <m/>
    <m/>
    <m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2"/>
    <x v="4"/>
    <x v="9"/>
    <d v="2023-04-20T10:08:0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2"/>
    <x v="4"/>
    <x v="10"/>
    <d v="2023-04-20T10:08:05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2"/>
    <x v="4"/>
    <x v="11"/>
    <d v="2023-04-20T10:08:05"/>
    <n v="4"/>
    <n v="3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2"/>
    <x v="4"/>
    <x v="12"/>
    <d v="2023-04-20T10:08:05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3"/>
    <x v="4"/>
    <x v="13"/>
    <d v="2023-04-20T10:08:46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3"/>
    <x v="4"/>
    <x v="15"/>
    <d v="2023-04-20T10:08:46"/>
    <n v="36"/>
    <m/>
    <m/>
    <m/>
    <m/>
    <n v="6"/>
    <n v="12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3"/>
    <x v="4"/>
    <x v="16"/>
    <d v="2023-04-20T10:08:46"/>
    <n v="6"/>
    <m/>
    <m/>
    <m/>
    <m/>
    <m/>
    <m/>
    <m/>
    <n v="2"/>
    <m/>
    <m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3"/>
    <x v="4"/>
    <x v="17"/>
    <d v="2023-04-20T10:08:46"/>
    <n v="6.3"/>
    <m/>
    <m/>
    <n v="6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4"/>
    <x v="13"/>
    <d v="2023-04-20T11:07:52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4"/>
    <x v="15"/>
    <d v="2023-04-20T11:07:52"/>
    <n v="20"/>
    <m/>
    <m/>
    <m/>
    <m/>
    <n v="2"/>
    <n v="6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4"/>
    <x v="16"/>
    <d v="2023-04-20T11:07:52"/>
    <n v="15"/>
    <m/>
    <m/>
    <m/>
    <m/>
    <m/>
    <m/>
    <m/>
    <n v="5"/>
    <m/>
    <n v="8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4"/>
    <x v="17"/>
    <d v="2023-04-20T11:07:52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4"/>
    <x v="3"/>
    <d v="2023-04-20T11:07:52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4"/>
    <x v="10"/>
    <d v="2023-04-20T11:07:52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4"/>
    <x v="11"/>
    <d v="2023-04-20T11:07:52"/>
    <n v="44"/>
    <n v="22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4"/>
    <x v="12"/>
    <d v="2023-04-20T11:07:52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4"/>
    <x v="4"/>
    <x v="15"/>
    <d v="2023-04-20T11:24:34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4"/>
    <x v="1"/>
    <d v="2023-04-20T11:51:26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4"/>
    <x v="3"/>
    <d v="2023-04-20T11:51:26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4"/>
    <x v="18"/>
    <d v="2023-04-20T11:51:26"/>
    <n v="4"/>
    <m/>
    <m/>
    <m/>
    <m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4"/>
    <x v="29"/>
    <d v="2023-04-20T11:51:26"/>
    <n v="4.4000000000000004"/>
    <m/>
    <m/>
    <m/>
    <m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4"/>
    <x v="5"/>
    <d v="2023-04-20T11:51:26"/>
    <n v="81"/>
    <n v="34"/>
    <n v="47"/>
    <n v="1"/>
    <n v="3"/>
    <n v="5"/>
    <n v="7"/>
    <n v="5"/>
    <n v="20"/>
    <n v="20"/>
    <n v="10"/>
    <m/>
    <n v="5"/>
    <n v="1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4"/>
    <x v="6"/>
    <d v="2023-04-20T11:51:26"/>
    <n v="2"/>
    <n v="2"/>
    <n v="0"/>
    <m/>
    <m/>
    <m/>
    <m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4"/>
    <x v="8"/>
    <d v="2023-04-20T11:51:26"/>
    <n v="0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4"/>
    <x v="23"/>
    <d v="2023-04-20T11:51:26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4"/>
    <x v="27"/>
    <d v="2023-04-20T11:51:26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4"/>
    <x v="30"/>
    <d v="2023-04-20T11:51:26"/>
    <n v="1"/>
    <n v="1"/>
    <n v="0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3"/>
    <x v="4"/>
    <x v="31"/>
    <d v="2023-04-20T11:51:26"/>
    <n v="0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13"/>
    <d v="2023-04-20T11:51:47"/>
    <n v="218"/>
    <m/>
    <m/>
    <m/>
    <n v="168"/>
    <n v="5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15"/>
    <d v="2023-04-20T11:51:47"/>
    <n v="489"/>
    <m/>
    <m/>
    <m/>
    <m/>
    <n v="64"/>
    <n v="230"/>
    <n v="19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16"/>
    <d v="2023-04-20T11:51:47"/>
    <n v="170"/>
    <m/>
    <m/>
    <m/>
    <m/>
    <m/>
    <m/>
    <m/>
    <n v="80"/>
    <m/>
    <n v="56"/>
    <n v="10"/>
    <n v="2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17"/>
    <d v="2023-04-20T11:51:47"/>
    <n v="155.30000000000001"/>
    <n v="28"/>
    <n v="46.4"/>
    <n v="80.90000000000000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1"/>
    <d v="2023-04-20T11:51:47"/>
    <n v="10"/>
    <m/>
    <m/>
    <m/>
    <n v="10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3"/>
    <d v="2023-04-20T11:51:47"/>
    <n v="20"/>
    <m/>
    <m/>
    <m/>
    <m/>
    <m/>
    <n v="10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2"/>
    <x v="4"/>
    <x v="13"/>
    <d v="2023-04-20T11:25:20"/>
    <n v="10"/>
    <m/>
    <m/>
    <m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2"/>
    <x v="4"/>
    <x v="15"/>
    <d v="2023-04-20T11:25:20"/>
    <n v="12"/>
    <m/>
    <m/>
    <m/>
    <m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2"/>
    <x v="4"/>
    <x v="5"/>
    <d v="2023-04-20T11:25:20"/>
    <n v="11"/>
    <n v="7"/>
    <n v="4"/>
    <m/>
    <m/>
    <m/>
    <n v="3"/>
    <n v="2"/>
    <n v="4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2"/>
    <x v="4"/>
    <x v="9"/>
    <d v="2023-04-20T11:25:20"/>
    <n v="59"/>
    <n v="5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2"/>
    <x v="4"/>
    <x v="10"/>
    <d v="2023-04-20T11:25:20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2"/>
    <x v="4"/>
    <x v="11"/>
    <d v="2023-04-20T11:25:20"/>
    <n v="58"/>
    <n v="29"/>
    <n v="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2"/>
    <x v="4"/>
    <x v="12"/>
    <d v="2023-04-20T11:25:20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2"/>
    <x v="4"/>
    <x v="15"/>
    <d v="2023-04-20T11:25:4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2"/>
    <x v="4"/>
    <x v="16"/>
    <d v="2023-04-20T11:25:43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2"/>
    <x v="4"/>
    <x v="5"/>
    <d v="2023-04-20T11:25:43"/>
    <n v="2"/>
    <n v="1"/>
    <n v="1"/>
    <m/>
    <m/>
    <m/>
    <m/>
    <m/>
    <n v="1"/>
    <m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2"/>
    <x v="4"/>
    <x v="9"/>
    <d v="2023-04-20T11:25:43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2"/>
    <x v="4"/>
    <x v="10"/>
    <d v="2023-04-20T11:25:4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2"/>
    <x v="4"/>
    <x v="11"/>
    <d v="2023-04-20T11:25:43"/>
    <n v="38"/>
    <n v="15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2"/>
    <x v="4"/>
    <x v="12"/>
    <d v="2023-04-20T11:25:43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3"/>
    <x v="4"/>
    <x v="13"/>
    <d v="2023-04-20T11:26:0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3"/>
    <x v="4"/>
    <x v="15"/>
    <d v="2023-04-20T11:26:07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3"/>
    <x v="4"/>
    <x v="16"/>
    <d v="2023-04-20T11:26:07"/>
    <n v="3"/>
    <m/>
    <m/>
    <m/>
    <m/>
    <m/>
    <m/>
    <m/>
    <m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3"/>
    <x v="4"/>
    <x v="29"/>
    <d v="2023-04-20T11:26:07"/>
    <n v="4.4000000000000004"/>
    <m/>
    <m/>
    <m/>
    <m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3"/>
    <x v="4"/>
    <x v="5"/>
    <d v="2023-04-20T11:26:07"/>
    <n v="8"/>
    <n v="4"/>
    <n v="4"/>
    <m/>
    <m/>
    <m/>
    <n v="1"/>
    <m/>
    <n v="2"/>
    <n v="3"/>
    <m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3"/>
    <x v="4"/>
    <x v="8"/>
    <d v="2023-04-20T11:26:07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3"/>
    <x v="4"/>
    <x v="9"/>
    <d v="2023-04-20T11:26:07"/>
    <n v="61"/>
    <n v="6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3"/>
    <x v="4"/>
    <x v="10"/>
    <d v="2023-04-20T11:26:07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3"/>
    <x v="4"/>
    <x v="11"/>
    <d v="2023-04-20T11:26:07"/>
    <n v="61"/>
    <n v="30"/>
    <n v="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3"/>
    <x v="4"/>
    <x v="12"/>
    <d v="2023-04-20T11:26:07"/>
    <n v="8"/>
    <n v="2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4"/>
    <x v="4"/>
    <x v="13"/>
    <d v="2023-04-20T11:26:25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4"/>
    <x v="4"/>
    <x v="15"/>
    <d v="2023-04-20T11:26:25"/>
    <n v="18"/>
    <m/>
    <m/>
    <m/>
    <m/>
    <m/>
    <n v="8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4"/>
    <x v="4"/>
    <x v="16"/>
    <d v="2023-04-20T11:26:25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4"/>
    <x v="4"/>
    <x v="19"/>
    <d v="2023-04-20T11:26:25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4"/>
    <x v="4"/>
    <x v="28"/>
    <d v="2023-04-20T11:26:25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4"/>
    <x v="4"/>
    <x v="5"/>
    <d v="2023-04-20T11:26:25"/>
    <n v="16"/>
    <n v="8"/>
    <n v="8"/>
    <m/>
    <n v="2"/>
    <m/>
    <n v="1"/>
    <n v="2"/>
    <n v="4"/>
    <n v="5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4"/>
    <x v="4"/>
    <x v="6"/>
    <d v="2023-04-20T11:26:25"/>
    <n v="1"/>
    <m/>
    <n v="1"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4"/>
    <x v="4"/>
    <x v="9"/>
    <d v="2023-04-20T11:26:25"/>
    <n v="101"/>
    <n v="10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4"/>
    <x v="4"/>
    <x v="10"/>
    <d v="2023-04-20T11:26:25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4"/>
    <x v="4"/>
    <x v="11"/>
    <d v="2023-04-20T11:26:25"/>
    <n v="101"/>
    <n v="44"/>
    <n v="5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4"/>
    <x v="4"/>
    <x v="12"/>
    <d v="2023-04-20T11:26:25"/>
    <n v="10"/>
    <n v="3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4"/>
    <x v="4"/>
    <x v="13"/>
    <d v="2023-04-20T11:26:44"/>
    <n v="6"/>
    <m/>
    <m/>
    <m/>
    <m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4"/>
    <x v="4"/>
    <x v="15"/>
    <d v="2023-04-20T11:26:44"/>
    <n v="28"/>
    <m/>
    <m/>
    <m/>
    <m/>
    <m/>
    <n v="12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4"/>
    <x v="4"/>
    <x v="16"/>
    <d v="2023-04-20T11:26:44"/>
    <n v="4"/>
    <m/>
    <m/>
    <m/>
    <m/>
    <m/>
    <m/>
    <m/>
    <n v="3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4"/>
    <x v="4"/>
    <x v="5"/>
    <d v="2023-04-20T11:26:44"/>
    <n v="21"/>
    <n v="10"/>
    <n v="11"/>
    <m/>
    <m/>
    <m/>
    <m/>
    <n v="3"/>
    <n v="6"/>
    <n v="8"/>
    <n v="3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4"/>
    <x v="4"/>
    <x v="9"/>
    <d v="2023-04-20T11:26:44"/>
    <n v="83"/>
    <n v="8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4"/>
    <x v="4"/>
    <x v="10"/>
    <d v="2023-04-20T11:26:44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4"/>
    <x v="4"/>
    <x v="33"/>
    <d v="2023-04-20T11:26:4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4"/>
    <x v="4"/>
    <x v="11"/>
    <d v="2023-04-20T11:26:44"/>
    <n v="83"/>
    <n v="38"/>
    <n v="4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4"/>
    <x v="4"/>
    <x v="12"/>
    <d v="2023-04-20T11:26:44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4"/>
    <x v="4"/>
    <x v="34"/>
    <d v="2023-04-20T11:26:44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4"/>
    <x v="4"/>
    <x v="32"/>
    <d v="2023-04-20T11:26:44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0"/>
    <x v="4"/>
    <x v="13"/>
    <d v="2023-04-20T11:27:04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0"/>
    <x v="4"/>
    <x v="15"/>
    <d v="2023-04-20T11:27:04"/>
    <n v="20"/>
    <m/>
    <m/>
    <m/>
    <m/>
    <m/>
    <n v="6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0"/>
    <x v="4"/>
    <x v="16"/>
    <d v="2023-04-20T11:27:04"/>
    <n v="4"/>
    <m/>
    <m/>
    <m/>
    <m/>
    <m/>
    <m/>
    <m/>
    <n v="2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0"/>
    <x v="4"/>
    <x v="5"/>
    <d v="2023-04-20T11:27:04"/>
    <n v="15"/>
    <n v="6"/>
    <n v="9"/>
    <m/>
    <m/>
    <m/>
    <n v="1"/>
    <n v="1"/>
    <n v="3"/>
    <n v="7"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0"/>
    <x v="4"/>
    <x v="9"/>
    <d v="2023-04-20T11:27:04"/>
    <n v="77"/>
    <n v="7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0"/>
    <x v="4"/>
    <x v="10"/>
    <d v="2023-04-20T11:27:04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0"/>
    <x v="4"/>
    <x v="11"/>
    <d v="2023-04-20T11:27:04"/>
    <n v="77"/>
    <n v="34"/>
    <n v="4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0"/>
    <x v="4"/>
    <x v="12"/>
    <d v="2023-04-20T11:27:04"/>
    <n v="9"/>
    <n v="3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1"/>
    <x v="4"/>
    <x v="13"/>
    <d v="2023-04-20T11:27:21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1"/>
    <x v="4"/>
    <x v="15"/>
    <d v="2023-04-20T11:27:21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1"/>
    <x v="4"/>
    <x v="16"/>
    <d v="2023-04-20T11:27:21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1"/>
    <x v="4"/>
    <x v="5"/>
    <d v="2023-04-20T11:27:21"/>
    <n v="4"/>
    <n v="1"/>
    <n v="3"/>
    <m/>
    <m/>
    <m/>
    <m/>
    <n v="3"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1"/>
    <x v="4"/>
    <x v="9"/>
    <d v="2023-04-20T11:27:21"/>
    <n v="29"/>
    <n v="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1"/>
    <x v="4"/>
    <x v="10"/>
    <d v="2023-04-20T11:27:21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1"/>
    <x v="4"/>
    <x v="11"/>
    <d v="2023-04-20T11:27:21"/>
    <n v="29"/>
    <n v="12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1"/>
    <x v="4"/>
    <x v="12"/>
    <d v="2023-04-20T11:27:21"/>
    <n v="13"/>
    <n v="9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8"/>
    <x v="4"/>
    <x v="15"/>
    <d v="2023-04-20T11:28:21"/>
    <n v="14"/>
    <m/>
    <m/>
    <m/>
    <m/>
    <m/>
    <n v="2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8"/>
    <x v="4"/>
    <x v="16"/>
    <d v="2023-04-20T11:28:21"/>
    <n v="5"/>
    <m/>
    <m/>
    <m/>
    <m/>
    <m/>
    <m/>
    <m/>
    <m/>
    <m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8"/>
    <x v="4"/>
    <x v="5"/>
    <d v="2023-04-20T11:28:21"/>
    <n v="10"/>
    <n v="4"/>
    <n v="6"/>
    <m/>
    <m/>
    <m/>
    <m/>
    <m/>
    <n v="1"/>
    <n v="6"/>
    <m/>
    <m/>
    <n v="2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8"/>
    <x v="4"/>
    <x v="9"/>
    <d v="2023-04-20T11:28:21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8"/>
    <x v="4"/>
    <x v="10"/>
    <d v="2023-04-20T11:28:21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8"/>
    <x v="4"/>
    <x v="11"/>
    <d v="2023-04-20T11:28:21"/>
    <n v="40"/>
    <n v="18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8"/>
    <x v="4"/>
    <x v="12"/>
    <d v="2023-04-20T11:28:21"/>
    <n v="9"/>
    <n v="5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13"/>
    <d v="2023-04-20T11:28:45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15"/>
    <d v="2023-04-20T11:28:45"/>
    <n v="16"/>
    <m/>
    <m/>
    <m/>
    <m/>
    <m/>
    <n v="2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16"/>
    <d v="2023-04-20T11:28:45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17"/>
    <d v="2023-04-20T11:28:45"/>
    <n v="4.8"/>
    <m/>
    <n v="1.6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3"/>
    <d v="2023-04-20T11:28:4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18"/>
    <d v="2023-04-20T11:28:4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5"/>
    <d v="2023-04-20T11:28:45"/>
    <n v="14"/>
    <n v="5"/>
    <n v="10"/>
    <m/>
    <n v="1"/>
    <n v="1"/>
    <n v="2"/>
    <n v="1"/>
    <n v="1"/>
    <n v="7"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6"/>
    <d v="2023-04-20T11:28:45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9"/>
    <d v="2023-04-20T11:28:45"/>
    <n v="106"/>
    <n v="10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10"/>
    <d v="2023-04-20T11:28:45"/>
    <n v="15"/>
    <n v="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33"/>
    <d v="2023-04-20T11:28:45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11"/>
    <d v="2023-04-20T11:28:45"/>
    <n v="106"/>
    <n v="38"/>
    <n v="6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12"/>
    <d v="2023-04-20T11:28:45"/>
    <n v="15"/>
    <n v="8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3"/>
    <x v="4"/>
    <x v="34"/>
    <d v="2023-04-20T11:28:45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4"/>
    <x v="13"/>
    <d v="2023-04-20T11:44:47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4"/>
    <x v="15"/>
    <d v="2023-04-20T11:44:47"/>
    <n v="14"/>
    <m/>
    <m/>
    <m/>
    <m/>
    <n v="6"/>
    <m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4"/>
    <x v="16"/>
    <d v="2023-04-20T11:44:47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4"/>
    <x v="3"/>
    <d v="2023-04-20T11:44:47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4"/>
    <x v="18"/>
    <d v="2023-04-20T11:44:47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4"/>
    <x v="5"/>
    <d v="2023-04-20T11:44:47"/>
    <n v="12"/>
    <n v="3"/>
    <n v="9"/>
    <m/>
    <m/>
    <m/>
    <n v="3"/>
    <n v="3"/>
    <m/>
    <n v="4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4"/>
    <x v="6"/>
    <d v="2023-04-20T11:44:47"/>
    <n v="2"/>
    <n v="1"/>
    <n v="1"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4"/>
    <x v="9"/>
    <d v="2023-04-20T11:44:47"/>
    <n v="117"/>
    <n v="1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4"/>
    <x v="10"/>
    <d v="2023-04-20T11:44:47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4"/>
    <x v="11"/>
    <d v="2023-04-20T11:44:47"/>
    <n v="117"/>
    <n v="56"/>
    <n v="6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4"/>
    <x v="5"/>
    <d v="2023-04-20T11:49:17"/>
    <n v="27"/>
    <n v="13"/>
    <n v="14"/>
    <m/>
    <n v="1"/>
    <n v="2"/>
    <n v="4"/>
    <n v="3"/>
    <n v="8"/>
    <n v="4"/>
    <n v="3"/>
    <m/>
    <n v="1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4"/>
    <x v="9"/>
    <d v="2023-04-20T11:49:17"/>
    <n v="90"/>
    <n v="9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4"/>
    <x v="10"/>
    <d v="2023-04-20T11:49:17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4"/>
    <x v="33"/>
    <d v="2023-04-20T11:49:17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4"/>
    <x v="11"/>
    <d v="2023-04-20T11:49:17"/>
    <n v="90"/>
    <n v="50"/>
    <n v="4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4"/>
    <x v="12"/>
    <d v="2023-04-20T11:49:17"/>
    <n v="10"/>
    <n v="4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4"/>
    <x v="34"/>
    <d v="2023-04-20T11:49:17"/>
    <n v="9"/>
    <n v="2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4"/>
    <x v="32"/>
    <d v="2023-04-20T11:49:17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8"/>
    <x v="4"/>
    <x v="13"/>
    <d v="2023-04-20T11:49:50"/>
    <n v="34"/>
    <m/>
    <m/>
    <m/>
    <n v="3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18"/>
    <d v="2023-04-20T11:51:47"/>
    <n v="32"/>
    <m/>
    <m/>
    <n v="2"/>
    <n v="10"/>
    <m/>
    <n v="10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19"/>
    <d v="2023-04-20T11:51:47"/>
    <n v="9"/>
    <m/>
    <m/>
    <m/>
    <m/>
    <m/>
    <m/>
    <m/>
    <m/>
    <n v="9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28"/>
    <d v="2023-04-20T11:51:47"/>
    <n v="2.4"/>
    <n v="2.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20"/>
    <d v="2023-04-20T11:51:47"/>
    <n v="11.6"/>
    <n v="5.2"/>
    <n v="6.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29"/>
    <d v="2023-04-20T11:51:47"/>
    <n v="30.8"/>
    <m/>
    <m/>
    <n v="21.6"/>
    <m/>
    <n v="9.199999999999999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5"/>
    <d v="2023-04-20T11:51:47"/>
    <n v="555"/>
    <n v="219"/>
    <n v="336"/>
    <n v="12"/>
    <n v="15"/>
    <n v="31"/>
    <n v="84"/>
    <n v="57"/>
    <n v="115"/>
    <n v="99"/>
    <n v="80"/>
    <m/>
    <n v="28"/>
    <n v="10"/>
    <n v="2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6"/>
    <d v="2023-04-20T11:51:47"/>
    <n v="19"/>
    <n v="11"/>
    <n v="8"/>
    <m/>
    <m/>
    <n v="1"/>
    <n v="5"/>
    <m/>
    <n v="5"/>
    <n v="5"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7"/>
    <d v="2023-04-20T11:51:47"/>
    <n v="4"/>
    <n v="2"/>
    <n v="2"/>
    <n v="2"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8"/>
    <d v="2023-04-20T11:51:47"/>
    <n v="6"/>
    <n v="3"/>
    <n v="3"/>
    <m/>
    <m/>
    <n v="4"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21"/>
    <d v="2023-04-20T11:51:47"/>
    <n v="6"/>
    <m/>
    <m/>
    <n v="4"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23"/>
    <d v="2023-04-20T11:51:47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26"/>
    <d v="2023-04-20T11:51:47"/>
    <n v="13.6"/>
    <n v="7.6"/>
    <m/>
    <n v="4.8"/>
    <m/>
    <n v="1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27"/>
    <d v="2023-04-20T11:51:47"/>
    <n v="3.2"/>
    <m/>
    <m/>
    <m/>
    <n v="3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30"/>
    <d v="2023-04-20T11:51:47"/>
    <n v="5"/>
    <n v="2"/>
    <n v="3"/>
    <m/>
    <m/>
    <n v="2"/>
    <n v="1"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31"/>
    <d v="2023-04-20T11:51:47"/>
    <n v="5"/>
    <n v="1"/>
    <n v="4"/>
    <n v="2"/>
    <m/>
    <n v="1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9"/>
    <d v="2023-04-20T11:51:47"/>
    <n v="420"/>
    <n v="4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10"/>
    <d v="2023-04-20T11:51:47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11"/>
    <d v="2023-04-20T11:51:47"/>
    <n v="420"/>
    <n v="249"/>
    <n v="17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1"/>
    <x v="4"/>
    <x v="12"/>
    <d v="2023-04-20T11:51:47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3"/>
    <x v="4"/>
    <x v="13"/>
    <d v="2023-04-20T12:04:12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3"/>
    <x v="0"/>
    <x v="15"/>
    <d v="2023-04-20T12:04:12"/>
    <n v="24"/>
    <m/>
    <m/>
    <m/>
    <m/>
    <n v="4"/>
    <n v="1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3"/>
    <x v="0"/>
    <x v="16"/>
    <d v="2023-04-20T12:04:12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3"/>
    <x v="0"/>
    <x v="17"/>
    <d v="2023-04-20T12:04:12"/>
    <n v="1.8"/>
    <m/>
    <m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3"/>
    <x v="0"/>
    <x v="5"/>
    <d v="2023-04-20T12:04:12"/>
    <n v="16"/>
    <n v="7"/>
    <n v="9"/>
    <m/>
    <m/>
    <n v="1"/>
    <n v="1"/>
    <n v="3"/>
    <n v="7"/>
    <n v="3"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3"/>
    <x v="0"/>
    <x v="9"/>
    <d v="2023-04-20T12:04:12"/>
    <n v="28"/>
    <n v="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3"/>
    <x v="0"/>
    <x v="11"/>
    <d v="2023-04-20T12:04:12"/>
    <n v="28"/>
    <n v="13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13"/>
    <d v="2023-04-20T12:08:27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15"/>
    <d v="2023-04-20T12:08:27"/>
    <n v="10"/>
    <m/>
    <m/>
    <m/>
    <m/>
    <m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16"/>
    <d v="2023-04-20T12:08:27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3"/>
    <d v="2023-04-20T12:08:27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18"/>
    <d v="2023-04-20T12:08:27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5"/>
    <d v="2023-04-20T12:08:27"/>
    <n v="10"/>
    <n v="3"/>
    <n v="7"/>
    <m/>
    <m/>
    <m/>
    <n v="3"/>
    <m/>
    <n v="4"/>
    <n v="1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6"/>
    <d v="2023-04-20T12:08:27"/>
    <n v="2"/>
    <n v="1"/>
    <n v="1"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9"/>
    <d v="2023-04-20T12:08:27"/>
    <n v="109"/>
    <n v="10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10"/>
    <d v="2023-04-20T12:08:27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11"/>
    <d v="2023-04-20T12:08:27"/>
    <n v="109"/>
    <n v="51"/>
    <n v="5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12"/>
    <d v="2023-04-20T12:08:27"/>
    <n v="13"/>
    <n v="9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6"/>
    <x v="0"/>
    <x v="32"/>
    <d v="2023-04-20T12:08:27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9"/>
    <x v="0"/>
    <x v="15"/>
    <d v="2023-04-20T12:08:50"/>
    <n v="12"/>
    <m/>
    <m/>
    <m/>
    <m/>
    <m/>
    <n v="1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9"/>
    <x v="0"/>
    <x v="16"/>
    <d v="2023-04-20T12:08:50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9"/>
    <x v="0"/>
    <x v="5"/>
    <d v="2023-04-20T12:08:50"/>
    <n v="7"/>
    <n v="1"/>
    <n v="6"/>
    <m/>
    <m/>
    <m/>
    <m/>
    <m/>
    <n v="5"/>
    <n v="1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9"/>
    <x v="0"/>
    <x v="9"/>
    <d v="2023-04-20T12:08:50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4"/>
    <x v="0"/>
    <x v="5"/>
    <d v="2023-04-20T10:29:34"/>
    <n v="4"/>
    <n v="1"/>
    <n v="3"/>
    <m/>
    <m/>
    <m/>
    <m/>
    <n v="1"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4"/>
    <x v="0"/>
    <x v="9"/>
    <d v="2023-04-20T10:29:34"/>
    <n v="81"/>
    <n v="8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4"/>
    <x v="0"/>
    <x v="10"/>
    <d v="2023-04-20T10:29:34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4"/>
    <x v="0"/>
    <x v="11"/>
    <d v="2023-04-20T10:29:34"/>
    <n v="81"/>
    <n v="40"/>
    <n v="4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4"/>
    <x v="0"/>
    <x v="12"/>
    <d v="2023-04-20T10:29:34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9"/>
    <x v="0"/>
    <x v="13"/>
    <d v="2023-04-20T10:30:1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9"/>
    <x v="0"/>
    <x v="15"/>
    <d v="2023-04-20T10:30:1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9"/>
    <x v="0"/>
    <x v="5"/>
    <d v="2023-04-20T10:30:19"/>
    <n v="2"/>
    <m/>
    <n v="2"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9"/>
    <x v="0"/>
    <x v="9"/>
    <d v="2023-04-20T10:30:19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9"/>
    <x v="0"/>
    <x v="10"/>
    <d v="2023-04-20T10:30:19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9"/>
    <x v="0"/>
    <x v="11"/>
    <d v="2023-04-20T10:30:19"/>
    <n v="27"/>
    <n v="11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9"/>
    <x v="0"/>
    <x v="12"/>
    <d v="2023-04-20T10:30:19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13"/>
    <d v="2023-04-20T10:31:22"/>
    <n v="16"/>
    <m/>
    <m/>
    <m/>
    <n v="1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15"/>
    <d v="2023-04-20T10:31:22"/>
    <n v="38"/>
    <m/>
    <m/>
    <m/>
    <m/>
    <n v="4"/>
    <n v="12"/>
    <n v="2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16"/>
    <d v="2023-04-20T10:31:22"/>
    <n v="5"/>
    <m/>
    <m/>
    <m/>
    <m/>
    <m/>
    <m/>
    <m/>
    <n v="2"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17"/>
    <d v="2023-04-20T10:31:22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1"/>
    <d v="2023-04-20T10:31:2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18"/>
    <d v="2023-04-20T10:31:2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5"/>
    <d v="2023-04-20T10:31:22"/>
    <n v="32"/>
    <n v="15"/>
    <n v="17"/>
    <m/>
    <m/>
    <n v="1"/>
    <n v="6"/>
    <n v="4"/>
    <n v="6"/>
    <n v="11"/>
    <n v="2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6"/>
    <d v="2023-04-20T10:31:22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9"/>
    <d v="2023-04-20T10:31:22"/>
    <n v="109"/>
    <n v="10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10"/>
    <d v="2023-04-20T10:31:2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11"/>
    <d v="2023-04-20T10:31:22"/>
    <n v="109"/>
    <n v="44"/>
    <n v="6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2"/>
    <x v="0"/>
    <x v="12"/>
    <d v="2023-04-20T10:31:22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3"/>
    <d v="2023-04-20T10:33:14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18"/>
    <d v="2023-04-20T10:33:14"/>
    <n v="4"/>
    <m/>
    <m/>
    <m/>
    <m/>
    <n v="2"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5"/>
    <d v="2023-04-20T10:33:14"/>
    <n v="59"/>
    <n v="28"/>
    <n v="31"/>
    <m/>
    <m/>
    <n v="2"/>
    <n v="5"/>
    <n v="3"/>
    <n v="17"/>
    <n v="20"/>
    <n v="6"/>
    <m/>
    <n v="2"/>
    <m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6"/>
    <d v="2023-04-20T10:33:14"/>
    <n v="2"/>
    <n v="1"/>
    <n v="1"/>
    <m/>
    <m/>
    <m/>
    <m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9"/>
    <d v="2023-04-20T10:33:14"/>
    <n v="130"/>
    <n v="13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10"/>
    <d v="2023-04-20T10:33:14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11"/>
    <d v="2023-04-20T10:33:14"/>
    <n v="130"/>
    <n v="73"/>
    <n v="5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1"/>
    <x v="0"/>
    <x v="5"/>
    <d v="2023-04-20T10:28:41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1"/>
    <x v="0"/>
    <x v="9"/>
    <d v="2023-04-20T10:28:41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1"/>
    <x v="0"/>
    <x v="10"/>
    <d v="2023-04-20T10:28:41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1"/>
    <x v="0"/>
    <x v="11"/>
    <d v="2023-04-20T10:28:41"/>
    <n v="21"/>
    <n v="13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1"/>
    <x v="0"/>
    <x v="12"/>
    <d v="2023-04-20T10:28:41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1"/>
    <x v="0"/>
    <x v="32"/>
    <d v="2023-04-20T10:28:4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0"/>
    <x v="0"/>
    <x v="13"/>
    <d v="2023-04-20T10:29:0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0"/>
    <x v="0"/>
    <x v="15"/>
    <d v="2023-04-20T10:29:06"/>
    <n v="20"/>
    <m/>
    <m/>
    <m/>
    <m/>
    <m/>
    <n v="8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12"/>
    <d v="2023-04-20T10:33:14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0"/>
    <x v="13"/>
    <d v="2023-04-20T10:39:17"/>
    <n v="96"/>
    <m/>
    <m/>
    <m/>
    <n v="88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0"/>
    <x v="15"/>
    <d v="2023-04-20T10:39:17"/>
    <n v="270"/>
    <m/>
    <m/>
    <m/>
    <m/>
    <n v="50"/>
    <n v="124"/>
    <n v="9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0"/>
    <x v="16"/>
    <d v="2023-04-20T10:39:17"/>
    <n v="84"/>
    <m/>
    <m/>
    <m/>
    <m/>
    <m/>
    <m/>
    <m/>
    <n v="40"/>
    <m/>
    <n v="42"/>
    <n v="0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0"/>
    <x v="17"/>
    <d v="2023-04-20T10:39:17"/>
    <n v="90"/>
    <n v="6.3"/>
    <n v="29.7"/>
    <n v="5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0"/>
    <x v="3"/>
    <d v="2023-04-20T10:39:17"/>
    <n v="4"/>
    <m/>
    <m/>
    <m/>
    <m/>
    <n v="2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0"/>
    <x v="18"/>
    <d v="2023-04-20T10:39:17"/>
    <n v="4"/>
    <m/>
    <n v="0"/>
    <n v="0"/>
    <n v="0"/>
    <n v="2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0"/>
    <x v="5"/>
    <d v="2023-04-20T10:39:17"/>
    <n v="276"/>
    <n v="122"/>
    <n v="154"/>
    <n v="2"/>
    <n v="9"/>
    <n v="19"/>
    <n v="44"/>
    <n v="29"/>
    <n v="62"/>
    <n v="48"/>
    <n v="40"/>
    <m/>
    <n v="21"/>
    <n v="0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0"/>
    <x v="6"/>
    <d v="2023-04-20T10:39:17"/>
    <n v="2"/>
    <n v="2"/>
    <n v="0"/>
    <n v="0"/>
    <n v="0"/>
    <n v="0"/>
    <n v="0"/>
    <n v="1"/>
    <n v="0"/>
    <n v="1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0"/>
    <x v="21"/>
    <d v="2023-04-20T10:39:17"/>
    <n v="6"/>
    <n v="1"/>
    <n v="1"/>
    <n v="4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0"/>
    <x v="23"/>
    <d v="2023-04-20T10:39:17"/>
    <n v="8"/>
    <m/>
    <m/>
    <m/>
    <m/>
    <n v="0"/>
    <n v="2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4"/>
    <x v="0"/>
    <x v="24"/>
    <d v="2023-04-20T10:39:17"/>
    <n v="2"/>
    <m/>
    <m/>
    <m/>
    <m/>
    <m/>
    <m/>
    <m/>
    <n v="0"/>
    <m/>
    <n v="0"/>
    <n v="2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0"/>
    <x v="9"/>
    <d v="2023-04-20T10:18:25"/>
    <n v="440"/>
    <n v="4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0"/>
    <x v="10"/>
    <d v="2023-04-20T10:18:2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0"/>
    <x v="11"/>
    <d v="2023-04-20T10:18:25"/>
    <n v="440"/>
    <n v="189"/>
    <n v="25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4"/>
    <x v="0"/>
    <x v="12"/>
    <d v="2023-04-20T10:18:25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13"/>
    <d v="2023-04-20T10:19:31"/>
    <n v="146"/>
    <m/>
    <m/>
    <m/>
    <n v="94"/>
    <n v="5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15"/>
    <d v="2023-04-20T10:19:31"/>
    <n v="294"/>
    <m/>
    <m/>
    <m/>
    <m/>
    <n v="50"/>
    <n v="130"/>
    <n v="1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16"/>
    <d v="2023-04-20T10:19:31"/>
    <n v="106"/>
    <m/>
    <m/>
    <m/>
    <m/>
    <m/>
    <m/>
    <m/>
    <n v="52"/>
    <m/>
    <n v="34"/>
    <n v="12"/>
    <n v="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17"/>
    <d v="2023-04-20T10:19:31"/>
    <n v="179.2"/>
    <n v="11.2"/>
    <n v="61.6"/>
    <n v="10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1"/>
    <d v="2023-04-20T10:19:31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3"/>
    <d v="2023-04-20T10:19:31"/>
    <n v="12"/>
    <m/>
    <m/>
    <m/>
    <m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18"/>
    <d v="2023-04-20T10:19:31"/>
    <n v="14"/>
    <m/>
    <m/>
    <m/>
    <n v="2"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20"/>
    <d v="2023-04-20T10:19:31"/>
    <n v="7.2"/>
    <n v="3.2"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29"/>
    <d v="2023-04-20T10:19:31"/>
    <n v="17.600000000000001"/>
    <n v="4"/>
    <m/>
    <n v="12.4"/>
    <n v="1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4"/>
    <d v="2023-04-20T10:19:31"/>
    <n v="4.8"/>
    <m/>
    <m/>
    <n v="2.4"/>
    <m/>
    <n v="2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5"/>
    <d v="2023-04-20T10:19:31"/>
    <n v="373"/>
    <n v="161"/>
    <n v="212"/>
    <n v="6"/>
    <n v="21"/>
    <n v="37"/>
    <n v="47"/>
    <n v="51"/>
    <n v="65"/>
    <n v="57"/>
    <n v="52"/>
    <m/>
    <n v="17"/>
    <n v="12"/>
    <n v="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6"/>
    <d v="2023-04-20T10:19:31"/>
    <n v="7"/>
    <n v="3"/>
    <n v="4"/>
    <m/>
    <m/>
    <m/>
    <n v="1"/>
    <m/>
    <n v="4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7"/>
    <d v="2023-04-20T10:19:31"/>
    <n v="3"/>
    <n v="2"/>
    <n v="1"/>
    <n v="1"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8"/>
    <d v="2023-04-20T10:19:31"/>
    <n v="9"/>
    <n v="6"/>
    <n v="3"/>
    <n v="2"/>
    <m/>
    <n v="5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9"/>
    <d v="2023-04-20T10:19:31"/>
    <n v="371"/>
    <n v="37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"/>
    <x v="0"/>
    <x v="10"/>
    <d v="2023-04-20T10:19:3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15"/>
    <d v="2023-04-20T10:33:14"/>
    <n v="78"/>
    <m/>
    <m/>
    <m/>
    <m/>
    <n v="4"/>
    <n v="34"/>
    <n v="4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16"/>
    <d v="2023-04-20T10:33:14"/>
    <n v="14"/>
    <m/>
    <m/>
    <m/>
    <m/>
    <m/>
    <m/>
    <m/>
    <n v="6"/>
    <m/>
    <n v="4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17"/>
    <d v="2023-04-20T10:33:14"/>
    <n v="7.2"/>
    <m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3"/>
    <x v="0"/>
    <x v="1"/>
    <d v="2023-04-20T10:33:14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4"/>
    <x v="0"/>
    <x v="9"/>
    <d v="2023-04-20T10:33:31"/>
    <n v="48"/>
    <n v="4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4"/>
    <x v="0"/>
    <x v="10"/>
    <d v="2023-04-20T10:33:3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17"/>
    <d v="2023-04-20T12:11:24"/>
    <n v="11.5"/>
    <m/>
    <m/>
    <n v="11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3"/>
    <d v="2023-04-20T12:11:24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18"/>
    <d v="2023-04-20T12:11:24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5"/>
    <d v="2023-04-20T12:11:24"/>
    <n v="56"/>
    <n v="20"/>
    <n v="36"/>
    <m/>
    <m/>
    <n v="4"/>
    <n v="6"/>
    <n v="8"/>
    <n v="15"/>
    <n v="14"/>
    <n v="5"/>
    <m/>
    <n v="2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6"/>
    <d v="2023-04-20T12:11:24"/>
    <n v="2"/>
    <n v="2"/>
    <m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21"/>
    <d v="2023-04-20T12:11:24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30"/>
    <d v="2023-04-20T12:11:24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9"/>
    <d v="2023-04-20T12:11:24"/>
    <n v="155"/>
    <n v="15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10"/>
    <d v="2023-04-20T12:11:24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11"/>
    <d v="2023-04-20T12:11:24"/>
    <n v="155"/>
    <n v="70"/>
    <n v="8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12"/>
    <d v="2023-04-20T12:11:24"/>
    <n v="7"/>
    <n v="2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4"/>
    <x v="0"/>
    <x v="32"/>
    <d v="2023-04-20T12:11:24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13"/>
    <d v="2023-04-20T12:11:46"/>
    <n v="202"/>
    <m/>
    <m/>
    <m/>
    <n v="170"/>
    <n v="3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15"/>
    <d v="2023-04-20T12:11:46"/>
    <n v="519"/>
    <m/>
    <m/>
    <m/>
    <m/>
    <n v="88"/>
    <n v="236"/>
    <n v="19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16"/>
    <d v="2023-04-20T12:11:46"/>
    <n v="175"/>
    <m/>
    <m/>
    <m/>
    <m/>
    <m/>
    <m/>
    <m/>
    <n v="67"/>
    <m/>
    <n v="66"/>
    <n v="6"/>
    <n v="3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17"/>
    <d v="2023-04-20T12:11:46"/>
    <n v="148.1"/>
    <n v="30.4"/>
    <n v="28.8"/>
    <n v="88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1"/>
    <d v="2023-04-20T12:11:46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3"/>
    <d v="2023-04-20T12:11:46"/>
    <n v="22"/>
    <m/>
    <m/>
    <m/>
    <m/>
    <n v="6"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18"/>
    <d v="2023-04-20T12:11:46"/>
    <n v="30"/>
    <m/>
    <m/>
    <n v="2"/>
    <n v="6"/>
    <n v="6"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19"/>
    <d v="2023-04-20T12:11:46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28"/>
    <d v="2023-04-20T12:11:46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20"/>
    <d v="2023-04-20T12:11:46"/>
    <n v="6.4"/>
    <n v="6.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29"/>
    <d v="2023-04-20T12:11:46"/>
    <n v="5.2"/>
    <m/>
    <m/>
    <n v="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4"/>
    <d v="2023-04-20T12:11:46"/>
    <n v="4.4000000000000004"/>
    <m/>
    <m/>
    <m/>
    <m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5"/>
    <d v="2023-04-20T12:11:46"/>
    <n v="562"/>
    <n v="206"/>
    <n v="356"/>
    <n v="12"/>
    <n v="9"/>
    <n v="38"/>
    <n v="85"/>
    <n v="60"/>
    <n v="118"/>
    <n v="98"/>
    <n v="67"/>
    <m/>
    <n v="33"/>
    <n v="6"/>
    <n v="3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6"/>
    <d v="2023-04-20T12:11:46"/>
    <n v="16"/>
    <n v="12"/>
    <n v="4"/>
    <m/>
    <m/>
    <n v="1"/>
    <n v="3"/>
    <n v="3"/>
    <n v="4"/>
    <n v="4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7"/>
    <d v="2023-04-20T12:11:46"/>
    <n v="2"/>
    <n v="2"/>
    <n v="0"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8"/>
    <d v="2023-04-20T12:11:46"/>
    <n v="4"/>
    <n v="3"/>
    <n v="1"/>
    <m/>
    <m/>
    <n v="3"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26"/>
    <d v="2023-04-20T12:11:46"/>
    <n v="17.600000000000001"/>
    <m/>
    <m/>
    <n v="5.6"/>
    <n v="5.2"/>
    <n v="6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27"/>
    <d v="2023-04-20T12:11:46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31"/>
    <d v="2023-04-20T12:11:46"/>
    <n v="10"/>
    <n v="4"/>
    <n v="6"/>
    <n v="0"/>
    <n v="0"/>
    <n v="3"/>
    <n v="4"/>
    <n v="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9"/>
    <d v="2023-04-20T12:11:46"/>
    <n v="459"/>
    <n v="45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10"/>
    <d v="2023-04-20T12:11:4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11"/>
    <d v="2023-04-20T12:11:46"/>
    <n v="459"/>
    <n v="283"/>
    <n v="17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1"/>
    <x v="0"/>
    <x v="12"/>
    <d v="2023-04-20T12:11:46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1"/>
    <x v="0"/>
    <x v="13"/>
    <d v="2023-04-20T12:12:24"/>
    <n v="8"/>
    <m/>
    <m/>
    <m/>
    <n v="6"/>
    <n v="2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1"/>
    <x v="0"/>
    <x v="15"/>
    <d v="2023-04-20T12:12:24"/>
    <n v="4"/>
    <m/>
    <m/>
    <m/>
    <m/>
    <n v="0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1"/>
    <x v="0"/>
    <x v="16"/>
    <d v="2023-04-20T12:12:24"/>
    <n v="1"/>
    <m/>
    <m/>
    <m/>
    <m/>
    <m/>
    <m/>
    <m/>
    <n v="1"/>
    <m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1"/>
    <x v="0"/>
    <x v="17"/>
    <d v="2023-04-20T12:12:24"/>
    <n v="3.6"/>
    <n v="0"/>
    <n v="0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1"/>
    <x v="0"/>
    <x v="5"/>
    <d v="2023-04-20T12:12:24"/>
    <n v="8"/>
    <n v="3"/>
    <n v="5"/>
    <n v="0"/>
    <n v="0"/>
    <n v="1"/>
    <n v="3"/>
    <n v="1"/>
    <n v="1"/>
    <n v="1"/>
    <n v="1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1"/>
    <x v="0"/>
    <x v="9"/>
    <d v="2023-04-20T12:12:24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1"/>
    <x v="0"/>
    <x v="10"/>
    <d v="2023-04-20T12:12:24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1"/>
    <x v="0"/>
    <x v="11"/>
    <d v="2023-04-20T12:12:24"/>
    <n v="36"/>
    <n v="18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1"/>
    <x v="0"/>
    <x v="12"/>
    <d v="2023-04-20T12:12:24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0"/>
    <x v="13"/>
    <d v="2023-04-20T12:13:34"/>
    <n v="41"/>
    <m/>
    <m/>
    <m/>
    <n v="26"/>
    <n v="14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0"/>
    <x v="15"/>
    <d v="2023-04-20T12:13:34"/>
    <n v="226"/>
    <m/>
    <m/>
    <m/>
    <m/>
    <n v="30"/>
    <n v="108"/>
    <n v="8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0"/>
    <x v="16"/>
    <d v="2023-04-20T12:13:34"/>
    <n v="68"/>
    <m/>
    <m/>
    <m/>
    <m/>
    <m/>
    <m/>
    <m/>
    <n v="24"/>
    <m/>
    <n v="28"/>
    <n v="2"/>
    <n v="1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0"/>
    <x v="17"/>
    <d v="2023-04-20T12:13:34"/>
    <n v="18.5"/>
    <n v="0.8"/>
    <n v="3.4"/>
    <n v="14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0"/>
    <x v="1"/>
    <d v="2023-04-20T12:13:3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0"/>
    <x v="3"/>
    <d v="2023-04-20T12:13:34"/>
    <n v="12"/>
    <m/>
    <m/>
    <m/>
    <m/>
    <m/>
    <n v="1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0"/>
    <x v="18"/>
    <d v="2023-04-20T12:13:34"/>
    <n v="18"/>
    <m/>
    <m/>
    <n v="4"/>
    <n v="2"/>
    <m/>
    <n v="1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0"/>
    <x v="15"/>
    <d v="2023-04-21T08:05:32"/>
    <n v="352"/>
    <m/>
    <m/>
    <m/>
    <m/>
    <n v="58"/>
    <n v="126"/>
    <n v="16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0"/>
    <x v="16"/>
    <d v="2023-04-21T08:05:32"/>
    <n v="116"/>
    <m/>
    <m/>
    <m/>
    <m/>
    <m/>
    <m/>
    <m/>
    <n v="48"/>
    <m/>
    <n v="56"/>
    <m/>
    <n v="1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0"/>
    <x v="17"/>
    <d v="2023-04-21T08:05:32"/>
    <n v="94.4"/>
    <n v="3.6"/>
    <n v="13.5"/>
    <n v="77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1"/>
    <d v="2023-04-21T08:05:32"/>
    <n v="8"/>
    <m/>
    <m/>
    <m/>
    <m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3"/>
    <d v="2023-04-21T08:05:32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18"/>
    <d v="2023-04-21T08:05:32"/>
    <n v="14"/>
    <m/>
    <m/>
    <m/>
    <m/>
    <n v="8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20"/>
    <d v="2023-04-21T08:05:32"/>
    <n v="10"/>
    <m/>
    <m/>
    <n v="1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29"/>
    <d v="2023-04-21T08:05:32"/>
    <n v="8"/>
    <m/>
    <m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5"/>
    <d v="2023-04-21T08:05:32"/>
    <n v="353"/>
    <n v="141"/>
    <n v="212"/>
    <n v="1"/>
    <n v="9"/>
    <n v="26"/>
    <n v="44"/>
    <n v="39"/>
    <n v="63"/>
    <n v="83"/>
    <n v="48"/>
    <m/>
    <n v="28"/>
    <m/>
    <n v="1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6"/>
    <d v="2023-04-21T08:05:32"/>
    <n v="7"/>
    <n v="3"/>
    <n v="4"/>
    <m/>
    <m/>
    <m/>
    <m/>
    <n v="4"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7"/>
    <d v="2023-04-21T08:05:32"/>
    <n v="2"/>
    <n v="1"/>
    <n v="1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8"/>
    <d v="2023-04-21T08:05:32"/>
    <n v="2"/>
    <n v="1"/>
    <n v="1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9"/>
    <d v="2023-04-21T08:05:32"/>
    <n v="470"/>
    <n v="47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10"/>
    <d v="2023-04-21T08:05:32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11"/>
    <d v="2023-04-21T08:05:32"/>
    <n v="470"/>
    <n v="196"/>
    <n v="27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2"/>
    <x v="12"/>
    <d v="2023-04-21T08:05:32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0"/>
    <x v="2"/>
    <x v="15"/>
    <d v="2023-04-21T08:06:2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0"/>
    <x v="2"/>
    <x v="5"/>
    <d v="2023-04-21T08:06:21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0"/>
    <x v="2"/>
    <x v="9"/>
    <d v="2023-04-21T08:06:21"/>
    <n v="59"/>
    <n v="5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0"/>
    <x v="2"/>
    <x v="11"/>
    <d v="2023-04-21T08:06:21"/>
    <n v="59"/>
    <n v="33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2"/>
    <x v="2"/>
    <x v="15"/>
    <d v="2023-04-21T08:09:17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2"/>
    <x v="2"/>
    <x v="5"/>
    <d v="2023-04-21T08:09:17"/>
    <n v="2"/>
    <n v="2"/>
    <m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2"/>
    <x v="2"/>
    <x v="9"/>
    <d v="2023-04-21T08:09:17"/>
    <n v="25"/>
    <n v="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2"/>
    <x v="2"/>
    <x v="11"/>
    <d v="2023-04-21T08:09:17"/>
    <n v="25"/>
    <n v="10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13"/>
    <d v="2023-04-21T09:56:03"/>
    <n v="108"/>
    <m/>
    <m/>
    <m/>
    <n v="10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15"/>
    <d v="2023-04-21T09:56:03"/>
    <n v="303"/>
    <m/>
    <m/>
    <m/>
    <m/>
    <n v="66"/>
    <n v="136"/>
    <n v="10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16"/>
    <d v="2023-04-21T09:56:03"/>
    <n v="88"/>
    <m/>
    <m/>
    <m/>
    <m/>
    <m/>
    <m/>
    <m/>
    <n v="45"/>
    <m/>
    <n v="34"/>
    <n v="0"/>
    <n v="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17"/>
    <d v="2023-04-21T09:56:03"/>
    <n v="156.4"/>
    <n v="19.2"/>
    <n v="53"/>
    <n v="84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1"/>
    <d v="2023-04-21T09:56:0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3"/>
    <d v="2023-04-21T09:56:03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18"/>
    <d v="2023-04-21T09:56:03"/>
    <n v="6"/>
    <m/>
    <m/>
    <m/>
    <n v="2"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19"/>
    <d v="2023-04-21T09:56:03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20"/>
    <d v="2023-04-21T09:56:03"/>
    <n v="4"/>
    <n v="3.2"/>
    <m/>
    <n v="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29"/>
    <d v="2023-04-21T09:56:03"/>
    <n v="8"/>
    <m/>
    <n v="7.2"/>
    <n v="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4"/>
    <d v="2023-04-21T09:56:03"/>
    <n v="8"/>
    <m/>
    <m/>
    <n v="7.6"/>
    <n v="0.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5"/>
    <d v="2023-04-21T09:56:03"/>
    <n v="337"/>
    <n v="115"/>
    <n v="222"/>
    <n v="9"/>
    <n v="20"/>
    <n v="31"/>
    <n v="54"/>
    <n v="33"/>
    <n v="68"/>
    <n v="51"/>
    <n v="45"/>
    <m/>
    <n v="17"/>
    <m/>
    <n v="9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6"/>
    <d v="2023-04-21T09:56:03"/>
    <n v="4"/>
    <n v="2"/>
    <n v="2"/>
    <m/>
    <m/>
    <m/>
    <n v="1"/>
    <m/>
    <m/>
    <n v="2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7"/>
    <d v="2023-04-21T09:56:03"/>
    <n v="2"/>
    <n v="1"/>
    <n v="1"/>
    <n v="1"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8"/>
    <d v="2023-04-21T09:56:03"/>
    <n v="7"/>
    <n v="4"/>
    <n v="3"/>
    <m/>
    <n v="3"/>
    <n v="3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9"/>
    <d v="2023-04-21T09:56:03"/>
    <n v="296"/>
    <n v="29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"/>
    <x v="2"/>
    <x v="11"/>
    <d v="2023-04-21T09:56:03"/>
    <n v="296"/>
    <n v="137"/>
    <n v="15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13"/>
    <d v="2023-04-21T09:56:46"/>
    <n v="120"/>
    <m/>
    <m/>
    <m/>
    <n v="92"/>
    <n v="2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15"/>
    <d v="2023-04-21T09:56:46"/>
    <n v="292"/>
    <m/>
    <m/>
    <m/>
    <m/>
    <n v="52"/>
    <n v="152"/>
    <n v="8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16"/>
    <d v="2023-04-21T09:56:46"/>
    <n v="80"/>
    <m/>
    <m/>
    <m/>
    <m/>
    <m/>
    <m/>
    <m/>
    <n v="46"/>
    <m/>
    <n v="24"/>
    <n v="6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17"/>
    <d v="2023-04-21T09:56:46"/>
    <n v="140"/>
    <n v="6.4"/>
    <n v="71.2"/>
    <n v="6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3"/>
    <d v="2023-04-21T09:56:46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18"/>
    <d v="2023-04-21T09:56:46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19"/>
    <d v="2023-04-21T09:56:46"/>
    <n v="6"/>
    <m/>
    <m/>
    <m/>
    <m/>
    <m/>
    <m/>
    <m/>
    <m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20"/>
    <d v="2023-04-21T09:56:46"/>
    <n v="8.8000000000000007"/>
    <n v="4"/>
    <n v="4"/>
    <n v="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29"/>
    <d v="2023-04-21T09:56:46"/>
    <n v="14.4"/>
    <m/>
    <n v="8.4"/>
    <n v="4"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4"/>
    <d v="2023-04-21T09:56:46"/>
    <n v="5.2"/>
    <m/>
    <m/>
    <n v="2.4"/>
    <m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5"/>
    <d v="2023-04-21T09:56:46"/>
    <n v="325"/>
    <m/>
    <m/>
    <n v="5"/>
    <n v="23"/>
    <n v="23"/>
    <n v="46"/>
    <n v="40"/>
    <n v="76"/>
    <n v="44"/>
    <n v="46"/>
    <m/>
    <n v="12"/>
    <n v="6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6"/>
    <d v="2023-04-21T09:56:46"/>
    <n v="7"/>
    <m/>
    <m/>
    <m/>
    <m/>
    <m/>
    <m/>
    <m/>
    <n v="2"/>
    <n v="3"/>
    <m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9"/>
    <d v="2023-04-21T09:56:46"/>
    <n v="303"/>
    <n v="30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"/>
    <x v="2"/>
    <x v="11"/>
    <d v="2023-04-21T09:56:46"/>
    <n v="303"/>
    <n v="125"/>
    <n v="17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2"/>
    <x v="13"/>
    <d v="2023-04-21T10:14:19"/>
    <n v="220"/>
    <m/>
    <m/>
    <m/>
    <n v="162"/>
    <n v="5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2"/>
    <x v="15"/>
    <d v="2023-04-21T10:14:19"/>
    <n v="551"/>
    <m/>
    <m/>
    <m/>
    <m/>
    <n v="62"/>
    <n v="264"/>
    <n v="22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2"/>
    <x v="16"/>
    <d v="2023-04-21T10:14:19"/>
    <n v="239"/>
    <m/>
    <m/>
    <m/>
    <m/>
    <m/>
    <m/>
    <m/>
    <n v="91"/>
    <m/>
    <n v="76"/>
    <n v="22"/>
    <n v="5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2"/>
    <x v="17"/>
    <d v="2023-04-21T10:14:19"/>
    <n v="228.1"/>
    <n v="23.1"/>
    <n v="76.099999999999994"/>
    <n v="128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5"/>
    <x v="2"/>
    <x v="17"/>
    <d v="2023-04-20T12:10:00"/>
    <n v="10.3"/>
    <m/>
    <n v="4"/>
    <n v="6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5"/>
    <x v="2"/>
    <x v="5"/>
    <d v="2023-04-20T12:10:00"/>
    <n v="23"/>
    <n v="9"/>
    <n v="14"/>
    <m/>
    <n v="1"/>
    <n v="2"/>
    <n v="6"/>
    <n v="1"/>
    <n v="8"/>
    <m/>
    <n v="3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5"/>
    <x v="2"/>
    <x v="9"/>
    <d v="2023-04-20T12:10:00"/>
    <n v="88"/>
    <n v="8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5"/>
    <x v="2"/>
    <x v="10"/>
    <d v="2023-04-20T12:10:00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5"/>
    <x v="2"/>
    <x v="11"/>
    <d v="2023-04-20T12:10:00"/>
    <n v="88"/>
    <n v="48"/>
    <n v="4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5"/>
    <x v="2"/>
    <x v="12"/>
    <d v="2023-04-20T12:10:00"/>
    <n v="21"/>
    <n v="15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5"/>
    <x v="2"/>
    <x v="32"/>
    <d v="2023-04-20T12:10:00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2"/>
    <x v="13"/>
    <d v="2023-04-20T12:10:20"/>
    <n v="34"/>
    <m/>
    <m/>
    <m/>
    <n v="3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28"/>
    <x v="2"/>
    <x v="15"/>
    <d v="2023-04-20T12:10:20"/>
    <n v="152"/>
    <m/>
    <m/>
    <m/>
    <m/>
    <n v="28"/>
    <n v="66"/>
    <n v="5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2"/>
    <x v="19"/>
    <d v="2023-04-20T12:13:34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2"/>
    <x v="28"/>
    <d v="2023-04-20T12:13:34"/>
    <n v="7.2"/>
    <m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2"/>
    <x v="29"/>
    <d v="2023-04-20T12:13:34"/>
    <n v="4.4000000000000004"/>
    <m/>
    <n v="4.400000000000000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2"/>
    <x v="4"/>
    <d v="2023-04-20T12:13:34"/>
    <n v="8.8000000000000007"/>
    <m/>
    <n v="4.4000000000000004"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2"/>
    <x v="5"/>
    <d v="2023-04-20T12:13:34"/>
    <n v="199"/>
    <n v="73"/>
    <n v="126"/>
    <n v="1"/>
    <n v="2"/>
    <n v="8"/>
    <n v="13"/>
    <n v="22"/>
    <n v="54"/>
    <n v="44"/>
    <n v="25"/>
    <m/>
    <n v="14"/>
    <n v="2"/>
    <n v="1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2"/>
    <x v="6"/>
    <d v="2023-04-20T12:13:34"/>
    <n v="10"/>
    <n v="5"/>
    <n v="5"/>
    <m/>
    <m/>
    <n v="2"/>
    <n v="1"/>
    <m/>
    <n v="6"/>
    <m/>
    <m/>
    <n v="0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2"/>
    <x v="8"/>
    <d v="2023-04-20T12:13:34"/>
    <n v="3"/>
    <n v="1"/>
    <n v="2"/>
    <m/>
    <n v="2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2"/>
    <x v="9"/>
    <d v="2023-04-20T12:13:34"/>
    <n v="364"/>
    <n v="36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2"/>
    <x v="10"/>
    <d v="2023-04-20T12:13:34"/>
    <n v="26"/>
    <n v="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2"/>
    <x v="11"/>
    <d v="2023-04-20T12:13:34"/>
    <n v="364"/>
    <n v="141"/>
    <n v="2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8"/>
    <x v="2"/>
    <x v="12"/>
    <d v="2023-04-20T12:13:34"/>
    <n v="26"/>
    <n v="8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13"/>
    <d v="2023-04-20T14:00:49"/>
    <n v="64"/>
    <m/>
    <m/>
    <m/>
    <n v="58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15"/>
    <d v="2023-04-20T14:00:49"/>
    <n v="194"/>
    <m/>
    <m/>
    <m/>
    <m/>
    <n v="24"/>
    <n v="98"/>
    <n v="7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16"/>
    <d v="2023-04-20T14:00:49"/>
    <n v="63"/>
    <m/>
    <m/>
    <m/>
    <m/>
    <m/>
    <m/>
    <m/>
    <n v="35"/>
    <m/>
    <n v="22"/>
    <n v="1"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17"/>
    <d v="2023-04-20T14:00:49"/>
    <n v="64"/>
    <m/>
    <n v="10.8"/>
    <n v="5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1"/>
    <d v="2023-04-20T14:00:4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3"/>
    <d v="2023-04-20T14:00:49"/>
    <n v="4"/>
    <m/>
    <m/>
    <m/>
    <m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18"/>
    <d v="2023-04-20T14:00:49"/>
    <n v="6"/>
    <m/>
    <m/>
    <m/>
    <n v="2"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19"/>
    <d v="2023-04-20T14:00:49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4"/>
    <d v="2023-04-20T14:00:49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5"/>
    <d v="2023-04-20T14:00:49"/>
    <n v="201"/>
    <n v="56"/>
    <n v="145"/>
    <m/>
    <n v="3"/>
    <n v="17"/>
    <n v="29"/>
    <n v="15"/>
    <n v="49"/>
    <n v="36"/>
    <n v="35"/>
    <m/>
    <n v="11"/>
    <n v="1"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6"/>
    <d v="2023-04-20T14:00:49"/>
    <n v="4"/>
    <n v="2"/>
    <n v="2"/>
    <m/>
    <m/>
    <m/>
    <n v="1"/>
    <n v="1"/>
    <n v="1"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8"/>
    <d v="2023-04-20T14:00:49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9"/>
    <d v="2023-04-20T14:00:49"/>
    <n v="255"/>
    <n v="25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2"/>
    <x v="10"/>
    <d v="2023-04-20T14:00:49"/>
    <n v="15"/>
    <n v="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2"/>
    <x v="1"/>
    <d v="2023-04-21T10:14:19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2"/>
    <x v="3"/>
    <d v="2023-04-21T10:14:19"/>
    <n v="14"/>
    <m/>
    <m/>
    <m/>
    <m/>
    <m/>
    <n v="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2"/>
    <x v="18"/>
    <d v="2023-04-21T10:14:19"/>
    <n v="24"/>
    <m/>
    <m/>
    <n v="6"/>
    <n v="2"/>
    <n v="2"/>
    <n v="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2"/>
    <x v="19"/>
    <d v="2023-04-21T10:14:19"/>
    <n v="9"/>
    <m/>
    <m/>
    <m/>
    <m/>
    <m/>
    <m/>
    <m/>
    <m/>
    <n v="9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2"/>
    <x v="28"/>
    <d v="2023-04-21T10:14:19"/>
    <n v="8.5"/>
    <n v="1.6"/>
    <n v="4.5"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2"/>
    <x v="48"/>
    <d v="2023-04-21T10:21:11"/>
    <n v="1"/>
    <m/>
    <m/>
    <m/>
    <m/>
    <m/>
    <m/>
    <m/>
    <m/>
    <n v="1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2"/>
    <x v="30"/>
    <d v="2023-04-21T10:21:11"/>
    <n v="4"/>
    <n v="2"/>
    <n v="2"/>
    <n v="0"/>
    <n v="0"/>
    <n v="0"/>
    <n v="0"/>
    <n v="0"/>
    <n v="1"/>
    <n v="2"/>
    <n v="1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2"/>
    <x v="9"/>
    <d v="2023-04-21T10:21:11"/>
    <n v="57"/>
    <n v="5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2"/>
    <x v="10"/>
    <d v="2023-04-21T10:21:1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2"/>
    <x v="11"/>
    <d v="2023-04-21T10:21:11"/>
    <n v="57"/>
    <n v="24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2"/>
    <x v="12"/>
    <d v="2023-04-21T10:21:11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2"/>
    <x v="13"/>
    <d v="2023-04-21T10:21:41"/>
    <n v="212"/>
    <m/>
    <m/>
    <m/>
    <n v="158"/>
    <n v="5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2"/>
    <x v="15"/>
    <d v="2023-04-21T10:21:41"/>
    <n v="476"/>
    <m/>
    <m/>
    <m/>
    <m/>
    <n v="74"/>
    <n v="248"/>
    <n v="15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2"/>
    <x v="16"/>
    <d v="2023-04-21T10:21:41"/>
    <n v="149"/>
    <m/>
    <m/>
    <m/>
    <m/>
    <m/>
    <m/>
    <m/>
    <n v="71"/>
    <m/>
    <n v="42"/>
    <n v="16"/>
    <n v="2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2"/>
    <x v="17"/>
    <d v="2023-04-21T10:21:41"/>
    <n v="103.2"/>
    <n v="9.4"/>
    <n v="21.2"/>
    <n v="72.59999999999999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2"/>
    <x v="1"/>
    <d v="2023-04-21T10:21:41"/>
    <n v="4"/>
    <m/>
    <m/>
    <m/>
    <n v="4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2"/>
    <x v="3"/>
    <d v="2023-04-21T10:21:41"/>
    <n v="14"/>
    <m/>
    <m/>
    <m/>
    <m/>
    <n v="2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2"/>
    <x v="21"/>
    <d v="2023-04-20T14:01:13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2"/>
    <x v="23"/>
    <d v="2023-04-20T14:01:13"/>
    <n v="8"/>
    <m/>
    <m/>
    <m/>
    <m/>
    <n v="2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2"/>
    <x v="30"/>
    <d v="2023-04-20T14:01:13"/>
    <n v="5"/>
    <n v="1"/>
    <n v="4"/>
    <m/>
    <m/>
    <m/>
    <m/>
    <n v="2"/>
    <n v="1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2"/>
    <x v="9"/>
    <d v="2023-04-20T14:01:13"/>
    <n v="621"/>
    <n v="6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2"/>
    <x v="10"/>
    <d v="2023-04-20T14:01:13"/>
    <n v="73"/>
    <n v="7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2"/>
    <x v="11"/>
    <d v="2023-04-20T14:01:13"/>
    <n v="621"/>
    <n v="274"/>
    <n v="34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2"/>
    <x v="12"/>
    <d v="2023-04-20T14:01:13"/>
    <n v="73"/>
    <n v="23"/>
    <n v="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2"/>
    <x v="32"/>
    <d v="2023-04-20T14:01:13"/>
    <n v="47"/>
    <n v="30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2"/>
    <x v="43"/>
    <d v="2023-04-20T14:01:13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13"/>
    <d v="2023-04-20T14:01:32"/>
    <n v="130"/>
    <m/>
    <m/>
    <m/>
    <n v="13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15"/>
    <d v="2023-04-20T14:01:32"/>
    <n v="427"/>
    <m/>
    <m/>
    <m/>
    <m/>
    <m/>
    <n v="219"/>
    <n v="20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16"/>
    <d v="2023-04-20T14:01:32"/>
    <n v="101"/>
    <m/>
    <m/>
    <m/>
    <m/>
    <m/>
    <m/>
    <m/>
    <n v="62"/>
    <m/>
    <n v="28"/>
    <n v="2"/>
    <n v="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17"/>
    <d v="2023-04-20T14:01:32"/>
    <n v="150.30000000000001"/>
    <n v="25.2"/>
    <n v="40.5"/>
    <n v="84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2"/>
    <d v="2023-04-20T14:01:32"/>
    <n v="6"/>
    <m/>
    <m/>
    <m/>
    <n v="0"/>
    <n v="0"/>
    <n v="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18"/>
    <d v="2023-04-20T14:01:32"/>
    <n v="8"/>
    <m/>
    <n v="0"/>
    <n v="2"/>
    <n v="0"/>
    <n v="0"/>
    <n v="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28"/>
    <d v="2023-04-20T14:01:32"/>
    <n v="1.8"/>
    <n v="0"/>
    <n v="0"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20"/>
    <d v="2023-04-20T14:01:32"/>
    <n v="15.6"/>
    <n v="2.8"/>
    <n v="8"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29"/>
    <d v="2023-04-20T14:01:32"/>
    <n v="18.399999999999999"/>
    <n v="0.8"/>
    <n v="0"/>
    <n v="4.4000000000000004"/>
    <n v="8.8000000000000007"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4"/>
    <d v="2023-04-20T14:01:32"/>
    <n v="21.2"/>
    <n v="0"/>
    <n v="4.4000000000000004"/>
    <n v="8"/>
    <n v="8.8000000000000007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5"/>
    <d v="2023-04-20T14:01:32"/>
    <n v="436"/>
    <n v="161"/>
    <n v="288"/>
    <n v="8"/>
    <n v="12"/>
    <n v="26"/>
    <n v="65"/>
    <n v="23"/>
    <n v="110"/>
    <n v="105"/>
    <n v="62"/>
    <m/>
    <n v="14"/>
    <n v="2"/>
    <n v="9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6"/>
    <d v="2023-04-20T14:01:32"/>
    <n v="4"/>
    <n v="1"/>
    <n v="3"/>
    <n v="0"/>
    <n v="0"/>
    <n v="1"/>
    <n v="0"/>
    <n v="0"/>
    <n v="0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7"/>
    <d v="2023-04-20T14:01:32"/>
    <n v="5"/>
    <n v="2"/>
    <n v="3"/>
    <n v="1"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8"/>
    <d v="2023-04-20T14:01:32"/>
    <n v="10"/>
    <n v="7"/>
    <n v="3"/>
    <n v="1"/>
    <n v="1"/>
    <n v="3"/>
    <n v="4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21"/>
    <d v="2023-04-20T14:01:32"/>
    <n v="8"/>
    <n v="0"/>
    <n v="0"/>
    <n v="0"/>
    <n v="8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23"/>
    <d v="2023-04-20T14:01:32"/>
    <n v="14"/>
    <m/>
    <m/>
    <m/>
    <m/>
    <m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24"/>
    <d v="2023-04-20T14:01:32"/>
    <n v="2"/>
    <m/>
    <m/>
    <m/>
    <m/>
    <m/>
    <m/>
    <m/>
    <n v="0"/>
    <m/>
    <n v="2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38"/>
    <d v="2023-04-20T14:01:32"/>
    <n v="2"/>
    <m/>
    <m/>
    <m/>
    <m/>
    <m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39"/>
    <d v="2023-04-20T14:01:32"/>
    <n v="2"/>
    <m/>
    <n v="0"/>
    <n v="0"/>
    <n v="0"/>
    <n v="0"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30"/>
    <d v="2023-04-20T14:01:32"/>
    <n v="12"/>
    <n v="5"/>
    <n v="7"/>
    <n v="0"/>
    <n v="0"/>
    <n v="0"/>
    <n v="4"/>
    <n v="0"/>
    <n v="5"/>
    <n v="2"/>
    <m/>
    <m/>
    <n v="1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40"/>
    <d v="2023-04-20T14:01:32"/>
    <n v="1"/>
    <n v="0"/>
    <n v="1"/>
    <n v="0"/>
    <n v="0"/>
    <n v="0"/>
    <n v="0"/>
    <n v="0"/>
    <n v="1"/>
    <n v="0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9"/>
    <d v="2023-04-20T14:01:32"/>
    <n v="745"/>
    <n v="7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10"/>
    <d v="2023-04-20T14:01:32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36"/>
    <d v="2023-04-20T14:01:32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11"/>
    <d v="2023-04-20T14:01:32"/>
    <n v="745"/>
    <n v="271"/>
    <n v="47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12"/>
    <d v="2023-04-20T14:01:32"/>
    <n v="38"/>
    <n v="18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"/>
    <x v="2"/>
    <x v="37"/>
    <d v="2023-04-20T14:01:32"/>
    <n v="37"/>
    <n v="12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2"/>
    <x v="13"/>
    <d v="2023-04-20T14:02:02"/>
    <n v="52"/>
    <m/>
    <m/>
    <m/>
    <n v="48"/>
    <n v="2"/>
    <m/>
    <m/>
    <m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2"/>
    <x v="15"/>
    <d v="2023-04-20T14:02:02"/>
    <n v="122"/>
    <m/>
    <m/>
    <m/>
    <m/>
    <n v="18"/>
    <n v="54"/>
    <n v="5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2"/>
    <x v="16"/>
    <d v="2023-04-20T14:02:02"/>
    <n v="58"/>
    <m/>
    <m/>
    <m/>
    <m/>
    <m/>
    <m/>
    <m/>
    <n v="22"/>
    <m/>
    <n v="26"/>
    <m/>
    <n v="1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2"/>
    <x v="17"/>
    <d v="2023-04-20T14:02:02"/>
    <n v="39.6"/>
    <m/>
    <n v="3.6"/>
    <n v="3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2"/>
    <x v="3"/>
    <d v="2023-04-20T14:02:02"/>
    <n v="16"/>
    <m/>
    <m/>
    <m/>
    <m/>
    <n v="2"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2"/>
    <x v="18"/>
    <d v="2023-04-20T14:02:02"/>
    <n v="16"/>
    <m/>
    <m/>
    <m/>
    <m/>
    <n v="2"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"/>
    <x v="2"/>
    <x v="20"/>
    <d v="2023-04-20T14:02:02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4"/>
    <x v="2"/>
    <x v="5"/>
    <d v="2023-04-20T11:24:34"/>
    <n v="3"/>
    <n v="3"/>
    <m/>
    <m/>
    <m/>
    <m/>
    <m/>
    <m/>
    <n v="1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4"/>
    <x v="2"/>
    <x v="9"/>
    <d v="2023-04-20T11:24:34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4"/>
    <x v="2"/>
    <x v="10"/>
    <d v="2023-04-20T11:24:34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4"/>
    <x v="9"/>
    <x v="11"/>
    <d v="2023-04-20T11:24:34"/>
    <n v="21"/>
    <n v="10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4"/>
    <x v="9"/>
    <x v="12"/>
    <d v="2023-04-20T11:24:34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9"/>
    <x v="15"/>
    <d v="2023-04-20T11:24:53"/>
    <n v="32"/>
    <m/>
    <m/>
    <m/>
    <m/>
    <m/>
    <n v="8"/>
    <n v="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9"/>
    <x v="16"/>
    <d v="2023-04-20T11:24:53"/>
    <n v="5"/>
    <m/>
    <m/>
    <m/>
    <m/>
    <m/>
    <m/>
    <m/>
    <n v="2"/>
    <m/>
    <n v="2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9"/>
    <x v="17"/>
    <d v="2023-04-20T11:24:53"/>
    <n v="2.4"/>
    <m/>
    <n v="2.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9"/>
    <x v="9"/>
    <x v="10"/>
    <d v="2023-04-20T10:09:37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9"/>
    <x v="9"/>
    <x v="11"/>
    <d v="2023-04-20T10:09:37"/>
    <n v="26"/>
    <n v="12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9"/>
    <x v="9"/>
    <x v="12"/>
    <d v="2023-04-20T10:09:37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6"/>
    <x v="9"/>
    <x v="15"/>
    <d v="2023-04-20T10:11:31"/>
    <n v="18"/>
    <m/>
    <m/>
    <m/>
    <m/>
    <n v="4"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6"/>
    <x v="9"/>
    <x v="16"/>
    <d v="2023-04-20T10:11:31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6"/>
    <x v="9"/>
    <x v="5"/>
    <d v="2023-04-20T10:11:31"/>
    <n v="11"/>
    <n v="5"/>
    <n v="6"/>
    <m/>
    <m/>
    <m/>
    <m/>
    <n v="2"/>
    <n v="2"/>
    <n v="5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6"/>
    <x v="9"/>
    <x v="9"/>
    <d v="2023-04-20T10:11:31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6"/>
    <x v="9"/>
    <x v="10"/>
    <d v="2023-04-20T10:11:31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6"/>
    <x v="9"/>
    <x v="11"/>
    <d v="2023-04-20T10:11:31"/>
    <n v="36"/>
    <n v="18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7"/>
    <x v="9"/>
    <x v="11"/>
    <d v="2023-04-20T14:05:22"/>
    <n v="28"/>
    <n v="12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7"/>
    <x v="9"/>
    <x v="12"/>
    <d v="2023-04-20T14:05:22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9"/>
    <x v="13"/>
    <d v="2023-04-20T14:14:31"/>
    <n v="56"/>
    <m/>
    <m/>
    <m/>
    <n v="42"/>
    <n v="1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9"/>
    <x v="15"/>
    <d v="2023-04-20T14:14:31"/>
    <n v="147"/>
    <m/>
    <m/>
    <m/>
    <m/>
    <n v="18"/>
    <n v="66"/>
    <n v="6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9"/>
    <x v="16"/>
    <d v="2023-04-20T14:14:31"/>
    <n v="69"/>
    <m/>
    <m/>
    <m/>
    <m/>
    <m/>
    <m/>
    <m/>
    <n v="39"/>
    <m/>
    <n v="22"/>
    <n v="2"/>
    <n v="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9"/>
    <x v="17"/>
    <d v="2023-04-20T14:14:31"/>
    <n v="63.2"/>
    <m/>
    <n v="8"/>
    <n v="5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6"/>
    <x v="1"/>
    <d v="2023-04-20T14:14:31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1"/>
    <x v="6"/>
    <x v="3"/>
    <d v="2023-04-20T14:14:3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1"/>
    <x v="6"/>
    <x v="11"/>
    <d v="2023-04-20T11:47:12"/>
    <n v="91"/>
    <n v="41"/>
    <n v="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1"/>
    <x v="6"/>
    <x v="12"/>
    <d v="2023-04-20T11:47:12"/>
    <n v="14"/>
    <n v="7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1"/>
    <x v="6"/>
    <x v="32"/>
    <d v="2023-04-20T11:47:1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7"/>
    <x v="6"/>
    <x v="13"/>
    <d v="2023-04-20T11:48:46"/>
    <n v="12"/>
    <m/>
    <m/>
    <m/>
    <n v="8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7"/>
    <x v="6"/>
    <x v="15"/>
    <d v="2023-04-20T11:48:46"/>
    <n v="26"/>
    <m/>
    <m/>
    <m/>
    <m/>
    <n v="4"/>
    <n v="4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7"/>
    <x v="6"/>
    <x v="16"/>
    <d v="2023-04-20T11:48:46"/>
    <n v="6"/>
    <m/>
    <m/>
    <m/>
    <m/>
    <m/>
    <m/>
    <m/>
    <n v="6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7"/>
    <x v="3"/>
    <x v="17"/>
    <d v="2023-04-20T11:48:46"/>
    <n v="5.4"/>
    <m/>
    <m/>
    <n v="5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7"/>
    <x v="3"/>
    <x v="5"/>
    <d v="2023-04-20T11:48:46"/>
    <n v="27"/>
    <n v="10"/>
    <n v="17"/>
    <m/>
    <m/>
    <n v="2"/>
    <n v="4"/>
    <n v="4"/>
    <n v="2"/>
    <n v="9"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7"/>
    <x v="3"/>
    <x v="9"/>
    <d v="2023-04-20T11:48:46"/>
    <n v="98"/>
    <n v="9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3"/>
    <x v="17"/>
    <d v="2023-04-21T10:24:54"/>
    <n v="108.9"/>
    <n v="8.1"/>
    <n v="14.4"/>
    <n v="8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3"/>
    <x v="1"/>
    <d v="2023-04-21T10:24:54"/>
    <n v="4"/>
    <m/>
    <m/>
    <m/>
    <n v="4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3"/>
    <x v="3"/>
    <d v="2023-04-21T10:24:54"/>
    <n v="12"/>
    <m/>
    <m/>
    <m/>
    <m/>
    <n v="0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3"/>
    <x v="18"/>
    <d v="2023-04-21T10:24:54"/>
    <n v="20"/>
    <m/>
    <n v="0"/>
    <n v="4"/>
    <n v="4"/>
    <n v="0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3"/>
    <x v="19"/>
    <d v="2023-04-21T10:24:54"/>
    <n v="6"/>
    <m/>
    <m/>
    <m/>
    <m/>
    <m/>
    <m/>
    <m/>
    <m/>
    <n v="0"/>
    <n v="6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3"/>
    <x v="28"/>
    <d v="2023-04-21T10:24:54"/>
    <n v="3.6"/>
    <n v="0"/>
    <n v="0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3"/>
    <x v="20"/>
    <d v="2023-04-21T10:24:54"/>
    <n v="5.2"/>
    <n v="0"/>
    <n v="5.2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40"/>
    <x v="3"/>
    <x v="29"/>
    <d v="2023-04-21T10:24:54"/>
    <n v="14.8"/>
    <n v="3.2"/>
    <n v="0"/>
    <n v="6"/>
    <n v="2.4"/>
    <n v="3.2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18"/>
    <d v="2023-04-21T10:21:41"/>
    <n v="20"/>
    <m/>
    <n v="0"/>
    <n v="2"/>
    <n v="4"/>
    <n v="2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19"/>
    <d v="2023-04-21T10:21:41"/>
    <n v="16"/>
    <m/>
    <m/>
    <m/>
    <m/>
    <m/>
    <m/>
    <m/>
    <m/>
    <n v="12"/>
    <n v="3"/>
    <n v="1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28"/>
    <d v="2023-04-21T10:21:41"/>
    <n v="5.0999999999999996"/>
    <n v="2.7"/>
    <n v="0"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20"/>
    <d v="2023-04-21T10:21:41"/>
    <n v="5.2"/>
    <n v="0"/>
    <n v="2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29"/>
    <d v="2023-04-21T10:21:41"/>
    <n v="14"/>
    <n v="0"/>
    <n v="3.6"/>
    <n v="0.4"/>
    <n v="3.6"/>
    <n v="6.4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4"/>
    <d v="2023-04-21T10:21:41"/>
    <n v="10"/>
    <n v="0"/>
    <n v="0"/>
    <n v="7.6"/>
    <n v="0"/>
    <n v="2.4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5"/>
    <d v="2023-04-21T10:21:41"/>
    <n v="528"/>
    <n v="209"/>
    <n v="319"/>
    <n v="6"/>
    <n v="13"/>
    <n v="37"/>
    <n v="79"/>
    <n v="64"/>
    <n v="124"/>
    <n v="77"/>
    <n v="71"/>
    <m/>
    <n v="21"/>
    <n v="16"/>
    <n v="2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6"/>
    <d v="2023-04-21T10:21:41"/>
    <n v="17"/>
    <n v="6"/>
    <n v="11"/>
    <n v="1"/>
    <n v="0"/>
    <n v="1"/>
    <n v="2"/>
    <n v="1"/>
    <n v="4"/>
    <n v="2"/>
    <m/>
    <n v="4"/>
    <n v="1"/>
    <n v="1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7"/>
    <d v="2023-04-21T10:21:41"/>
    <n v="2"/>
    <n v="1"/>
    <n v="1"/>
    <n v="0"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8"/>
    <d v="2023-04-21T10:21:41"/>
    <n v="8"/>
    <n v="4"/>
    <n v="4"/>
    <n v="0"/>
    <n v="1"/>
    <n v="3"/>
    <n v="1"/>
    <n v="3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21"/>
    <d v="2023-04-21T10:21:41"/>
    <n v="2"/>
    <n v="0"/>
    <n v="0"/>
    <n v="0"/>
    <n v="2"/>
    <n v="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23"/>
    <d v="2023-04-21T10:21:41"/>
    <n v="8"/>
    <m/>
    <m/>
    <m/>
    <m/>
    <n v="0"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30"/>
    <d v="2023-04-21T10:21:41"/>
    <n v="5"/>
    <n v="4"/>
    <n v="1"/>
    <n v="0"/>
    <n v="0"/>
    <n v="0"/>
    <n v="1"/>
    <n v="0"/>
    <n v="3"/>
    <n v="1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9"/>
    <d v="2023-04-21T10:21:41"/>
    <n v="272"/>
    <n v="27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10"/>
    <d v="2023-04-21T10:21:41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11"/>
    <d v="2023-04-21T10:21:41"/>
    <n v="272"/>
    <n v="110"/>
    <n v="16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12"/>
    <d v="2023-04-21T10:21:41"/>
    <n v="38"/>
    <n v="18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0"/>
    <x v="3"/>
    <x v="32"/>
    <d v="2023-04-21T10:21:41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13"/>
    <d v="2023-04-21T10:21:59"/>
    <n v="110"/>
    <m/>
    <m/>
    <m/>
    <n v="90"/>
    <n v="2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15"/>
    <d v="2023-04-21T10:21:59"/>
    <n v="290"/>
    <m/>
    <m/>
    <m/>
    <m/>
    <n v="46"/>
    <n v="148"/>
    <n v="9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16"/>
    <d v="2023-04-21T10:21:59"/>
    <n v="81"/>
    <m/>
    <m/>
    <m/>
    <m/>
    <m/>
    <m/>
    <m/>
    <n v="47"/>
    <m/>
    <n v="16"/>
    <n v="5"/>
    <n v="1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17"/>
    <d v="2023-04-21T10:21:59"/>
    <n v="118.1"/>
    <n v="13.8"/>
    <n v="19.3"/>
    <n v="8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3"/>
    <d v="2023-04-21T10:21:59"/>
    <n v="2"/>
    <m/>
    <m/>
    <m/>
    <m/>
    <n v="0"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18"/>
    <d v="2023-04-21T10:21:59"/>
    <n v="4"/>
    <m/>
    <n v="0"/>
    <n v="2"/>
    <n v="0"/>
    <n v="0"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28"/>
    <d v="2023-04-21T10:21:59"/>
    <n v="6.4"/>
    <n v="3.2"/>
    <n v="0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29"/>
    <d v="2023-04-21T10:21:59"/>
    <n v="11.6"/>
    <n v="4"/>
    <n v="0"/>
    <n v="0"/>
    <n v="3.2"/>
    <n v="4.4000000000000004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4"/>
    <d v="2023-04-21T10:21:59"/>
    <n v="4"/>
    <n v="0"/>
    <n v="0"/>
    <n v="4"/>
    <n v="0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5"/>
    <d v="2023-04-21T10:21:59"/>
    <n v="316"/>
    <n v="128"/>
    <n v="188"/>
    <n v="6"/>
    <n v="8"/>
    <n v="29"/>
    <n v="45"/>
    <n v="33"/>
    <n v="74"/>
    <n v="48"/>
    <n v="47"/>
    <m/>
    <n v="8"/>
    <n v="5"/>
    <n v="1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6"/>
    <d v="2023-04-21T10:21:59"/>
    <n v="3"/>
    <n v="1"/>
    <n v="1"/>
    <n v="1"/>
    <n v="0"/>
    <n v="1"/>
    <n v="0"/>
    <n v="0"/>
    <n v="1"/>
    <n v="0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8"/>
    <d v="2023-04-21T10:21:59"/>
    <n v="4"/>
    <n v="2"/>
    <n v="2"/>
    <n v="1"/>
    <n v="0"/>
    <n v="1"/>
    <n v="1"/>
    <n v="1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9"/>
    <d v="2023-04-21T10:21:59"/>
    <n v="344"/>
    <n v="34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10"/>
    <d v="2023-04-21T10:21:59"/>
    <n v="44"/>
    <n v="4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11"/>
    <d v="2023-04-21T10:21:59"/>
    <n v="344"/>
    <n v="155"/>
    <n v="18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0"/>
    <x v="3"/>
    <x v="12"/>
    <d v="2023-04-21T10:21:59"/>
    <n v="44"/>
    <n v="17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13"/>
    <d v="2023-04-21T10:23:24"/>
    <n v="228"/>
    <m/>
    <m/>
    <m/>
    <n v="170"/>
    <n v="56"/>
    <n v="0"/>
    <n v="0"/>
    <n v="2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15"/>
    <d v="2023-04-21T10:23:24"/>
    <n v="520"/>
    <m/>
    <m/>
    <m/>
    <m/>
    <n v="100"/>
    <n v="240"/>
    <n v="18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16"/>
    <d v="2023-04-21T10:23:24"/>
    <n v="195"/>
    <m/>
    <m/>
    <m/>
    <m/>
    <m/>
    <m/>
    <m/>
    <n v="106"/>
    <m/>
    <n v="84"/>
    <n v="5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17"/>
    <d v="2023-04-21T10:23:24"/>
    <n v="272"/>
    <n v="17.600000000000001"/>
    <n v="56.8"/>
    <n v="197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1"/>
    <d v="2023-04-21T10:23:24"/>
    <n v="8"/>
    <m/>
    <m/>
    <m/>
    <n v="4"/>
    <n v="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3"/>
    <d v="2023-04-21T10:23:24"/>
    <n v="16"/>
    <m/>
    <m/>
    <m/>
    <m/>
    <n v="4"/>
    <n v="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18"/>
    <d v="2023-04-21T10:23:24"/>
    <n v="30"/>
    <m/>
    <n v="0"/>
    <n v="6"/>
    <n v="4"/>
    <n v="8"/>
    <n v="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19"/>
    <d v="2023-04-21T10:23:24"/>
    <n v="3"/>
    <m/>
    <m/>
    <m/>
    <m/>
    <m/>
    <m/>
    <m/>
    <m/>
    <n v="3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28"/>
    <d v="2023-04-21T10:23:24"/>
    <n v="7.2"/>
    <n v="0"/>
    <n v="0"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20"/>
    <d v="2023-04-21T10:23:24"/>
    <n v="10.4"/>
    <n v="3.2"/>
    <n v="4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41"/>
    <d v="2023-04-21T10:23:24"/>
    <n v="5.6"/>
    <n v="0"/>
    <n v="0"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29"/>
    <d v="2023-04-21T10:23:24"/>
    <n v="12.8"/>
    <n v="0"/>
    <n v="0"/>
    <n v="4.8"/>
    <n v="6.4"/>
    <n v="1.6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4"/>
    <d v="2023-04-21T10:23:24"/>
    <n v="6.8"/>
    <n v="0"/>
    <n v="0"/>
    <n v="0"/>
    <n v="3.2"/>
    <n v="0"/>
    <n v="0"/>
    <n v="3.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5"/>
    <d v="2023-04-21T10:23:24"/>
    <n v="637"/>
    <n v="234"/>
    <n v="403"/>
    <n v="9"/>
    <n v="23"/>
    <n v="77"/>
    <n v="85"/>
    <n v="78"/>
    <n v="120"/>
    <n v="90"/>
    <n v="108"/>
    <m/>
    <n v="42"/>
    <n v="5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6"/>
    <d v="2023-04-21T10:23:24"/>
    <n v="21"/>
    <n v="9"/>
    <n v="8"/>
    <n v="0"/>
    <n v="5"/>
    <n v="3"/>
    <n v="2"/>
    <n v="4"/>
    <n v="3"/>
    <n v="3"/>
    <m/>
    <n v="1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8"/>
    <d v="2023-04-21T10:23:24"/>
    <n v="6"/>
    <n v="0"/>
    <n v="0"/>
    <n v="0"/>
    <n v="0"/>
    <n v="1"/>
    <n v="3"/>
    <n v="1"/>
    <n v="1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21"/>
    <d v="2023-04-21T10:23:24"/>
    <n v="10"/>
    <n v="0"/>
    <n v="0"/>
    <n v="0"/>
    <n v="6"/>
    <n v="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1"/>
    <d v="2023-04-21T10:27:50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3"/>
    <d v="2023-04-21T10:27:50"/>
    <n v="16"/>
    <m/>
    <m/>
    <m/>
    <m/>
    <n v="2"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18"/>
    <d v="2023-04-21T10:27:50"/>
    <n v="28"/>
    <m/>
    <n v="2"/>
    <n v="6"/>
    <n v="2"/>
    <n v="4"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28"/>
    <d v="2023-04-21T10:27:50"/>
    <n v="11.7"/>
    <m/>
    <n v="3.6"/>
    <n v="8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29"/>
    <d v="2023-04-21T10:27:50"/>
    <n v="14"/>
    <m/>
    <n v="3.2"/>
    <n v="3.2"/>
    <n v="4.4000000000000004"/>
    <n v="3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5"/>
    <d v="2023-04-21T10:27:50"/>
    <n v="322"/>
    <n v="137"/>
    <n v="185"/>
    <n v="1"/>
    <n v="4"/>
    <n v="14"/>
    <n v="41"/>
    <n v="50"/>
    <n v="91"/>
    <n v="75"/>
    <n v="33"/>
    <m/>
    <n v="4"/>
    <n v="0"/>
    <n v="9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6"/>
    <d v="2023-04-21T10:27:50"/>
    <n v="15"/>
    <n v="9"/>
    <n v="6"/>
    <m/>
    <n v="2"/>
    <n v="3"/>
    <n v="1"/>
    <n v="2"/>
    <n v="4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8"/>
    <d v="2023-04-21T10:27:50"/>
    <n v="4"/>
    <n v="3"/>
    <n v="1"/>
    <m/>
    <n v="1"/>
    <n v="1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23"/>
    <d v="2023-04-21T10:27:50"/>
    <n v="24"/>
    <m/>
    <m/>
    <m/>
    <m/>
    <n v="4"/>
    <n v="1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25"/>
    <d v="2023-04-21T10:27:50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26"/>
    <d v="2023-04-21T10:27:50"/>
    <n v="2.8"/>
    <m/>
    <m/>
    <m/>
    <n v="2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30"/>
    <d v="2023-04-21T10:27:50"/>
    <n v="12"/>
    <n v="6"/>
    <n v="6"/>
    <m/>
    <m/>
    <m/>
    <m/>
    <n v="2"/>
    <n v="6"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35"/>
    <d v="2023-04-21T10:27:50"/>
    <n v="1"/>
    <m/>
    <n v="1"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31"/>
    <d v="2023-04-21T10:27:50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9"/>
    <d v="2023-04-21T10:27:50"/>
    <n v="644"/>
    <n v="64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10"/>
    <d v="2023-04-21T10:27:50"/>
    <n v="26"/>
    <n v="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9"/>
    <x v="3"/>
    <x v="36"/>
    <d v="2023-04-21T10:27:50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3"/>
    <x v="31"/>
    <d v="2023-04-21T10:35:07"/>
    <n v="2"/>
    <n v="1"/>
    <n v="1"/>
    <m/>
    <m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3"/>
    <x v="9"/>
    <d v="2023-04-21T10:35:07"/>
    <n v="113"/>
    <n v="1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3"/>
    <x v="10"/>
    <d v="2023-04-21T10:35:07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3"/>
    <x v="11"/>
    <d v="2023-04-21T10:35:07"/>
    <n v="113"/>
    <n v="52"/>
    <n v="6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3"/>
    <x v="3"/>
    <x v="12"/>
    <d v="2023-04-21T10:35:07"/>
    <n v="13"/>
    <n v="8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3"/>
    <x v="13"/>
    <d v="2023-04-21T10:35:36"/>
    <n v="24"/>
    <m/>
    <m/>
    <m/>
    <n v="14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3"/>
    <x v="15"/>
    <d v="2023-04-21T10:35:36"/>
    <n v="70"/>
    <m/>
    <m/>
    <m/>
    <m/>
    <n v="2"/>
    <n v="34"/>
    <n v="3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3"/>
    <x v="16"/>
    <d v="2023-04-21T10:35:36"/>
    <n v="10"/>
    <m/>
    <m/>
    <m/>
    <m/>
    <m/>
    <m/>
    <m/>
    <n v="8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3"/>
    <x v="17"/>
    <d v="2023-04-21T10:35:36"/>
    <n v="9.6"/>
    <m/>
    <m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3"/>
    <x v="29"/>
    <d v="2023-04-20T14:15:13"/>
    <n v="4.4000000000000004"/>
    <m/>
    <m/>
    <m/>
    <m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3"/>
    <x v="4"/>
    <d v="2023-04-20T14:15:13"/>
    <n v="14.4"/>
    <m/>
    <n v="3.6"/>
    <n v="6.4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3"/>
    <x v="5"/>
    <d v="2023-04-20T14:15:13"/>
    <n v="384"/>
    <n v="146"/>
    <n v="238"/>
    <n v="6"/>
    <n v="12"/>
    <n v="26"/>
    <n v="51"/>
    <n v="41"/>
    <n v="79"/>
    <n v="92"/>
    <n v="43"/>
    <m/>
    <n v="23"/>
    <n v="2"/>
    <n v="9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3"/>
    <x v="6"/>
    <d v="2023-04-20T14:15:13"/>
    <n v="2"/>
    <n v="1"/>
    <n v="1"/>
    <m/>
    <m/>
    <n v="1"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3"/>
    <x v="7"/>
    <d v="2023-04-20T14:15:13"/>
    <n v="3"/>
    <n v="2"/>
    <n v="1"/>
    <n v="1"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3"/>
    <x v="8"/>
    <d v="2023-04-20T14:15:13"/>
    <n v="5"/>
    <n v="4"/>
    <n v="1"/>
    <m/>
    <n v="1"/>
    <n v="2"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3"/>
    <x v="21"/>
    <d v="2023-04-20T14:15:13"/>
    <n v="12"/>
    <m/>
    <m/>
    <n v="4"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3"/>
    <x v="23"/>
    <d v="2023-04-20T14:15:13"/>
    <n v="10"/>
    <m/>
    <m/>
    <m/>
    <m/>
    <n v="4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3"/>
    <x v="5"/>
    <d v="2023-04-21T10:18:38"/>
    <n v="52"/>
    <n v="24"/>
    <n v="28"/>
    <m/>
    <m/>
    <n v="2"/>
    <n v="6"/>
    <n v="4"/>
    <n v="11"/>
    <n v="19"/>
    <n v="4"/>
    <m/>
    <n v="2"/>
    <m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3"/>
    <x v="6"/>
    <d v="2023-04-21T10:18:38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3"/>
    <x v="9"/>
    <d v="2023-04-21T10:18:38"/>
    <n v="123"/>
    <n v="12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3"/>
    <x v="10"/>
    <d v="2023-04-21T10:18:38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3"/>
    <x v="11"/>
    <d v="2023-04-21T10:18:38"/>
    <n v="123"/>
    <n v="72"/>
    <n v="5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3"/>
    <x v="12"/>
    <d v="2023-04-21T10:18:38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4"/>
    <x v="3"/>
    <x v="13"/>
    <d v="2023-04-21T10:19:00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4"/>
    <x v="3"/>
    <x v="15"/>
    <d v="2023-04-21T10:19:00"/>
    <n v="20"/>
    <m/>
    <m/>
    <m/>
    <m/>
    <m/>
    <n v="8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4"/>
    <x v="3"/>
    <x v="16"/>
    <d v="2023-04-21T10:19:00"/>
    <n v="4"/>
    <m/>
    <m/>
    <m/>
    <m/>
    <m/>
    <m/>
    <m/>
    <m/>
    <m/>
    <n v="2"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4"/>
    <x v="3"/>
    <x v="17"/>
    <d v="2023-04-21T10:19:00"/>
    <n v="7.9"/>
    <n v="1.6"/>
    <m/>
    <n v="6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4"/>
    <x v="3"/>
    <x v="5"/>
    <d v="2023-04-21T10:19:00"/>
    <n v="17"/>
    <n v="10"/>
    <n v="7"/>
    <n v="1"/>
    <m/>
    <n v="2"/>
    <n v="1"/>
    <m/>
    <n v="4"/>
    <n v="6"/>
    <m/>
    <m/>
    <n v="1"/>
    <n v="2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4"/>
    <x v="3"/>
    <x v="9"/>
    <d v="2023-04-21T10:19:00"/>
    <n v="47"/>
    <n v="4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4"/>
    <x v="3"/>
    <x v="10"/>
    <d v="2023-04-21T10:19:00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4"/>
    <x v="3"/>
    <x v="11"/>
    <d v="2023-04-21T10:19:00"/>
    <n v="47"/>
    <n v="23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4"/>
    <x v="3"/>
    <x v="12"/>
    <d v="2023-04-21T10:19:00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3"/>
    <x v="13"/>
    <d v="2023-04-21T10:21:11"/>
    <n v="12"/>
    <m/>
    <m/>
    <m/>
    <n v="10"/>
    <n v="2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3"/>
    <x v="15"/>
    <d v="2023-04-21T10:21:11"/>
    <n v="82"/>
    <m/>
    <m/>
    <m/>
    <m/>
    <n v="6"/>
    <n v="32"/>
    <n v="4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23"/>
    <d v="2023-04-21T10:23:24"/>
    <n v="8"/>
    <m/>
    <m/>
    <m/>
    <m/>
    <n v="0"/>
    <n v="8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24"/>
    <d v="2023-04-21T10:23:24"/>
    <n v="3"/>
    <m/>
    <m/>
    <m/>
    <m/>
    <m/>
    <m/>
    <m/>
    <n v="0"/>
    <m/>
    <n v="2"/>
    <n v="1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26"/>
    <d v="2023-04-21T10:23:24"/>
    <n v="6.4"/>
    <n v="0"/>
    <n v="0"/>
    <n v="0"/>
    <n v="6.4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30"/>
    <d v="2023-04-21T10:23:24"/>
    <n v="11"/>
    <n v="4"/>
    <n v="7"/>
    <n v="0"/>
    <n v="0"/>
    <n v="0"/>
    <n v="3"/>
    <n v="2"/>
    <n v="4"/>
    <n v="0"/>
    <n v="0"/>
    <m/>
    <n v="1"/>
    <n v="1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31"/>
    <d v="2023-04-21T10:23:24"/>
    <n v="2"/>
    <n v="0"/>
    <n v="0"/>
    <n v="0"/>
    <n v="0"/>
    <n v="0"/>
    <n v="2"/>
    <n v="0"/>
    <n v="0"/>
    <n v="0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9"/>
    <d v="2023-04-21T10:23:24"/>
    <n v="218"/>
    <n v="21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10"/>
    <d v="2023-04-21T10:23:24"/>
    <n v="49"/>
    <n v="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11"/>
    <d v="2023-04-21T10:23:24"/>
    <n v="218"/>
    <n v="91"/>
    <n v="1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2"/>
    <x v="3"/>
    <x v="12"/>
    <d v="2023-04-21T10:23:24"/>
    <n v="49"/>
    <n v="24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3"/>
    <x v="3"/>
    <d v="2023-04-21T10:35:36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11"/>
    <x v="18"/>
    <d v="2023-04-21T10:35:36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11"/>
    <x v="5"/>
    <d v="2023-04-21T10:35:36"/>
    <n v="61"/>
    <n v="25"/>
    <n v="36"/>
    <m/>
    <m/>
    <n v="5"/>
    <n v="7"/>
    <n v="6"/>
    <n v="17"/>
    <n v="17"/>
    <n v="8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11"/>
    <x v="6"/>
    <d v="2023-04-21T10:35:36"/>
    <n v="3"/>
    <n v="3"/>
    <m/>
    <m/>
    <m/>
    <m/>
    <m/>
    <m/>
    <n v="1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11"/>
    <x v="21"/>
    <d v="2023-04-21T10:35:36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2"/>
    <x v="23"/>
    <d v="2023-04-21T10:35:36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2"/>
    <x v="30"/>
    <d v="2023-04-21T10:35:36"/>
    <n v="2"/>
    <m/>
    <n v="2"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4"/>
    <x v="2"/>
    <x v="9"/>
    <d v="2023-04-21T10:35:36"/>
    <n v="165"/>
    <n v="16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2"/>
    <x v="38"/>
    <d v="2023-04-20T14:15:1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2"/>
    <x v="39"/>
    <d v="2023-04-20T14:15:13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2"/>
    <x v="30"/>
    <d v="2023-04-20T14:15:13"/>
    <n v="11"/>
    <n v="6"/>
    <n v="6"/>
    <m/>
    <m/>
    <n v="2"/>
    <n v="2"/>
    <n v="4"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2"/>
    <x v="40"/>
    <d v="2023-04-20T14:15:13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9"/>
    <x v="9"/>
    <d v="2023-04-20T14:15:13"/>
    <n v="795"/>
    <n v="79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9"/>
    <x v="10"/>
    <d v="2023-04-20T14:15:13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9"/>
    <x v="33"/>
    <d v="2023-04-20T14:15:1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9"/>
    <x v="11"/>
    <d v="2023-04-20T14:15:13"/>
    <n v="795"/>
    <n v="293"/>
    <n v="50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9"/>
    <x v="12"/>
    <d v="2023-04-20T14:15:13"/>
    <n v="31"/>
    <n v="15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9"/>
    <x v="34"/>
    <d v="2023-04-20T14:15:1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9"/>
    <x v="32"/>
    <d v="2023-04-20T14:15:13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13"/>
    <d v="2023-04-20T14:15:36"/>
    <n v="63"/>
    <m/>
    <m/>
    <m/>
    <n v="46"/>
    <n v="16"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15"/>
    <d v="2023-04-20T14:15:36"/>
    <n v="159"/>
    <m/>
    <m/>
    <m/>
    <m/>
    <n v="10"/>
    <n v="72"/>
    <n v="7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16"/>
    <d v="2023-04-20T14:15:36"/>
    <n v="52"/>
    <m/>
    <m/>
    <m/>
    <m/>
    <m/>
    <m/>
    <m/>
    <n v="17"/>
    <m/>
    <n v="28"/>
    <m/>
    <n v="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17"/>
    <d v="2023-04-20T14:15:36"/>
    <n v="35"/>
    <m/>
    <n v="5.4"/>
    <n v="2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3"/>
    <d v="2023-04-20T14:15:36"/>
    <n v="10"/>
    <m/>
    <m/>
    <m/>
    <m/>
    <m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18"/>
    <d v="2023-04-20T14:15:36"/>
    <n v="10"/>
    <m/>
    <m/>
    <m/>
    <m/>
    <m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19"/>
    <d v="2023-04-20T14:15:36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20"/>
    <d v="2023-04-20T14:15:36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29"/>
    <d v="2023-04-20T14:15:36"/>
    <n v="3.6"/>
    <m/>
    <m/>
    <m/>
    <m/>
    <n v="3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5"/>
    <d v="2023-04-20T14:15:36"/>
    <n v="163"/>
    <n v="64"/>
    <n v="99"/>
    <m/>
    <n v="3"/>
    <n v="10"/>
    <n v="23"/>
    <n v="13"/>
    <n v="36"/>
    <n v="39"/>
    <n v="17"/>
    <m/>
    <n v="14"/>
    <m/>
    <n v="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6"/>
    <d v="2023-04-20T14:15:36"/>
    <n v="6"/>
    <n v="2"/>
    <n v="4"/>
    <m/>
    <m/>
    <m/>
    <m/>
    <m/>
    <n v="3"/>
    <n v="2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7"/>
    <d v="2023-04-20T14:15:36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8"/>
    <d v="2023-04-20T14:15:36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9"/>
    <x v="26"/>
    <d v="2023-04-20T14:15:36"/>
    <n v="1.6"/>
    <m/>
    <m/>
    <m/>
    <n v="1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13"/>
    <x v="31"/>
    <d v="2023-04-20T14:15:36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13"/>
    <x v="9"/>
    <d v="2023-04-20T14:15:36"/>
    <n v="253"/>
    <n v="25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13"/>
    <x v="10"/>
    <d v="2023-04-20T14:15:36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13"/>
    <x v="11"/>
    <d v="2023-04-20T14:15:36"/>
    <n v="253"/>
    <n v="105"/>
    <n v="14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13"/>
    <x v="12"/>
    <d v="2023-04-20T14:15:36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4"/>
    <x v="13"/>
    <x v="32"/>
    <d v="2023-04-20T14:15:36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3"/>
    <x v="13"/>
    <x v="13"/>
    <d v="2023-04-20T14:16:39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3"/>
    <x v="13"/>
    <x v="15"/>
    <d v="2023-04-20T14:16:39"/>
    <n v="22"/>
    <m/>
    <m/>
    <m/>
    <m/>
    <n v="4"/>
    <n v="4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3"/>
    <x v="13"/>
    <x v="16"/>
    <d v="2023-04-20T14:16:39"/>
    <n v="7"/>
    <m/>
    <m/>
    <m/>
    <m/>
    <m/>
    <m/>
    <m/>
    <n v="7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3"/>
    <x v="13"/>
    <x v="5"/>
    <d v="2023-04-20T14:16:39"/>
    <n v="22"/>
    <n v="8"/>
    <n v="14"/>
    <m/>
    <m/>
    <m/>
    <n v="2"/>
    <n v="4"/>
    <n v="2"/>
    <n v="7"/>
    <n v="7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3"/>
    <x v="13"/>
    <x v="9"/>
    <d v="2023-04-20T14:16:39"/>
    <n v="171"/>
    <n v="17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3"/>
    <x v="13"/>
    <x v="10"/>
    <d v="2023-04-20T14:16:39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3"/>
    <x v="13"/>
    <x v="11"/>
    <d v="2023-04-20T14:16:39"/>
    <n v="171"/>
    <n v="72"/>
    <n v="9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3"/>
    <x v="13"/>
    <x v="12"/>
    <d v="2023-04-20T14:16:39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13"/>
    <x v="13"/>
    <d v="2023-04-20T14:16:53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13"/>
    <x v="15"/>
    <d v="2023-04-20T14:16:53"/>
    <n v="32"/>
    <m/>
    <m/>
    <m/>
    <m/>
    <n v="2"/>
    <n v="8"/>
    <n v="2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13"/>
    <x v="16"/>
    <d v="2023-04-20T14:16:53"/>
    <n v="4"/>
    <m/>
    <m/>
    <m/>
    <m/>
    <m/>
    <m/>
    <m/>
    <n v="2"/>
    <m/>
    <m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1"/>
    <x v="13"/>
    <x v="17"/>
    <d v="2023-04-20T14:16:53"/>
    <n v="2.7"/>
    <m/>
    <n v="2.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7"/>
    <x v="13"/>
    <x v="10"/>
    <d v="2023-04-20T11:48:46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7"/>
    <x v="13"/>
    <x v="11"/>
    <d v="2023-04-20T11:48:46"/>
    <n v="98"/>
    <n v="39"/>
    <n v="5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7"/>
    <x v="13"/>
    <x v="12"/>
    <d v="2023-04-20T11:48:46"/>
    <n v="16"/>
    <n v="4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7"/>
    <x v="13"/>
    <x v="32"/>
    <d v="2023-04-20T11:48:46"/>
    <n v="5"/>
    <n v="4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9"/>
    <x v="13"/>
    <d v="2023-04-20T11:49:17"/>
    <n v="12"/>
    <m/>
    <m/>
    <m/>
    <n v="8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9"/>
    <x v="15"/>
    <d v="2023-04-20T11:49:17"/>
    <n v="26"/>
    <m/>
    <m/>
    <m/>
    <m/>
    <n v="2"/>
    <n v="1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9"/>
    <x v="16"/>
    <d v="2023-04-20T11:49:17"/>
    <n v="6"/>
    <m/>
    <m/>
    <m/>
    <m/>
    <m/>
    <m/>
    <m/>
    <n v="3"/>
    <m/>
    <n v="2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5"/>
    <x v="9"/>
    <x v="17"/>
    <d v="2023-04-20T11:49:17"/>
    <n v="7.5"/>
    <m/>
    <n v="2.4"/>
    <n v="5.099999999999999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9"/>
    <x v="18"/>
    <d v="2023-04-20T11:24:53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9"/>
    <x v="28"/>
    <d v="2023-04-20T11:24:53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9"/>
    <x v="5"/>
    <d v="2023-04-20T11:24:53"/>
    <n v="21"/>
    <n v="9"/>
    <n v="12"/>
    <m/>
    <n v="1"/>
    <m/>
    <m/>
    <m/>
    <n v="4"/>
    <n v="12"/>
    <n v="2"/>
    <m/>
    <n v="1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9"/>
    <x v="6"/>
    <d v="2023-04-20T11:24:53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9"/>
    <x v="9"/>
    <d v="2023-04-20T11:24:53"/>
    <n v="44"/>
    <n v="4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9"/>
    <x v="10"/>
    <d v="2023-04-20T11:24:53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9"/>
    <x v="11"/>
    <d v="2023-04-20T11:24:53"/>
    <n v="44"/>
    <n v="18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9"/>
    <x v="12"/>
    <d v="2023-04-20T11:24:53"/>
    <n v="6"/>
    <n v="1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5"/>
    <x v="13"/>
    <x v="32"/>
    <d v="2023-04-20T11:24:53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3"/>
    <x v="10"/>
    <d v="2023-04-20T14:35:11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3"/>
    <x v="11"/>
    <d v="2023-04-20T14:35:11"/>
    <n v="362"/>
    <n v="139"/>
    <n v="2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8"/>
    <x v="13"/>
    <x v="12"/>
    <d v="2023-04-20T14:35:11"/>
    <n v="24"/>
    <n v="7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5"/>
    <x v="13"/>
    <x v="13"/>
    <d v="2023-04-21T08:05:32"/>
    <n v="108"/>
    <m/>
    <m/>
    <m/>
    <n v="88"/>
    <n v="2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3"/>
    <x v="20"/>
    <d v="2023-04-21T10:14:19"/>
    <n v="5.2"/>
    <n v="3.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3"/>
    <x v="29"/>
    <d v="2023-04-21T10:14:19"/>
    <n v="29.2"/>
    <n v="1.2"/>
    <n v="2.4"/>
    <n v="23.2"/>
    <n v="2.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3"/>
    <x v="4"/>
    <d v="2023-04-21T10:14:19"/>
    <n v="21.6"/>
    <m/>
    <n v="4.8"/>
    <n v="13.2"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3"/>
    <x v="5"/>
    <d v="2023-04-21T10:14:19"/>
    <n v="674"/>
    <n v="244"/>
    <n v="433"/>
    <n v="9"/>
    <n v="26"/>
    <n v="52"/>
    <n v="81"/>
    <n v="60"/>
    <n v="132"/>
    <n v="113"/>
    <n v="91"/>
    <m/>
    <n v="38"/>
    <n v="22"/>
    <n v="5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2"/>
    <x v="19"/>
    <d v="2023-04-20T14:14:49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2"/>
    <x v="20"/>
    <d v="2023-04-20T14:14:49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2"/>
    <x v="41"/>
    <d v="2023-04-20T14:14:49"/>
    <n v="12.3"/>
    <m/>
    <n v="6.4"/>
    <n v="5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9"/>
    <x v="29"/>
    <d v="2023-04-20T14:14:49"/>
    <n v="36.4"/>
    <m/>
    <n v="3.2"/>
    <n v="6.4"/>
    <n v="18.399999999999999"/>
    <n v="5.6"/>
    <n v="2.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2"/>
    <x v="4"/>
    <d v="2023-04-20T14:14:49"/>
    <n v="6.8"/>
    <m/>
    <n v="4"/>
    <n v="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2"/>
    <x v="5"/>
    <d v="2023-04-20T14:14:49"/>
    <n v="569"/>
    <n v="195"/>
    <n v="383"/>
    <n v="3"/>
    <n v="11"/>
    <n v="28"/>
    <n v="64"/>
    <n v="54"/>
    <n v="135"/>
    <n v="111"/>
    <n v="88"/>
    <m/>
    <n v="35"/>
    <n v="7"/>
    <n v="3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2"/>
    <x v="6"/>
    <d v="2023-04-20T14:14:49"/>
    <n v="9"/>
    <m/>
    <n v="1"/>
    <m/>
    <m/>
    <m/>
    <m/>
    <n v="1"/>
    <n v="4"/>
    <n v="3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2"/>
    <x v="7"/>
    <d v="2023-04-20T14:14:49"/>
    <n v="5"/>
    <n v="2"/>
    <n v="3"/>
    <n v="1"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2"/>
    <x v="8"/>
    <d v="2023-04-20T14:14:49"/>
    <n v="13"/>
    <n v="7"/>
    <n v="6"/>
    <m/>
    <n v="2"/>
    <n v="3"/>
    <n v="5"/>
    <n v="2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2"/>
    <x v="21"/>
    <d v="2023-04-20T14:14:4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5"/>
    <x v="23"/>
    <d v="2023-04-20T14:14:4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9"/>
    <x v="30"/>
    <d v="2023-04-20T14:14:49"/>
    <n v="2"/>
    <n v="1"/>
    <n v="1"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9"/>
    <x v="9"/>
    <d v="2023-04-20T14:14:49"/>
    <n v="610"/>
    <n v="6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9"/>
    <x v="10"/>
    <d v="2023-04-20T14:14:49"/>
    <n v="62"/>
    <n v="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9"/>
    <x v="11"/>
    <d v="2023-04-20T14:14:49"/>
    <n v="610"/>
    <n v="254"/>
    <n v="35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7"/>
    <x v="12"/>
    <d v="2023-04-20T14:14:49"/>
    <n v="62"/>
    <n v="20"/>
    <n v="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"/>
    <x v="17"/>
    <x v="32"/>
    <d v="2023-04-20T14:14:49"/>
    <n v="46"/>
    <n v="30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6"/>
    <d v="2023-04-21T10:14:19"/>
    <n v="18"/>
    <n v="8"/>
    <n v="11"/>
    <n v="2"/>
    <n v="1"/>
    <n v="3"/>
    <n v="1"/>
    <n v="1"/>
    <n v="3"/>
    <n v="4"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7"/>
    <d v="2023-04-21T10:14:19"/>
    <n v="2"/>
    <m/>
    <n v="2"/>
    <n v="1"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8"/>
    <d v="2023-04-21T10:14:19"/>
    <n v="15"/>
    <n v="6"/>
    <n v="9"/>
    <n v="1"/>
    <n v="2"/>
    <n v="10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21"/>
    <d v="2023-04-21T10:14:19"/>
    <n v="11"/>
    <n v="1"/>
    <m/>
    <n v="2"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23"/>
    <d v="2023-04-21T10:14:19"/>
    <n v="26"/>
    <m/>
    <m/>
    <m/>
    <m/>
    <m/>
    <n v="10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24"/>
    <d v="2023-04-21T10:14:19"/>
    <n v="1"/>
    <m/>
    <m/>
    <m/>
    <m/>
    <m/>
    <m/>
    <m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26"/>
    <d v="2023-04-21T10:14:19"/>
    <n v="7.2"/>
    <m/>
    <m/>
    <n v="2.8"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27"/>
    <d v="2023-04-21T10:14:19"/>
    <n v="22.8"/>
    <m/>
    <m/>
    <n v="14.4"/>
    <m/>
    <n v="8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30"/>
    <d v="2023-04-21T10:14:19"/>
    <n v="20"/>
    <n v="13"/>
    <n v="7"/>
    <n v="1"/>
    <m/>
    <n v="1"/>
    <n v="3"/>
    <n v="1"/>
    <n v="5"/>
    <n v="8"/>
    <m/>
    <m/>
    <m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31"/>
    <d v="2023-04-21T10:14:19"/>
    <n v="8"/>
    <n v="6"/>
    <n v="2"/>
    <m/>
    <m/>
    <n v="5"/>
    <n v="1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9"/>
    <d v="2023-04-21T10:14:19"/>
    <n v="656"/>
    <n v="65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10"/>
    <d v="2023-04-21T10:14:19"/>
    <n v="44"/>
    <n v="4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11"/>
    <d v="2023-04-21T10:14:19"/>
    <n v="656"/>
    <n v="254"/>
    <n v="40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"/>
    <x v="17"/>
    <x v="12"/>
    <d v="2023-04-21T10:14:19"/>
    <n v="44"/>
    <n v="17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13"/>
    <d v="2023-04-21T10:15:54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15"/>
    <d v="2023-04-21T10:15:54"/>
    <n v="22"/>
    <m/>
    <m/>
    <m/>
    <m/>
    <m/>
    <n v="8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16"/>
    <d v="2023-04-21T10:15:54"/>
    <n v="6"/>
    <m/>
    <m/>
    <m/>
    <m/>
    <m/>
    <m/>
    <m/>
    <m/>
    <m/>
    <n v="4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17"/>
    <d v="2023-04-21T10:15:54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3"/>
    <d v="2023-04-21T10:15:54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18"/>
    <d v="2023-04-21T10:15:54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5"/>
    <d v="2023-04-21T10:15:54"/>
    <n v="19"/>
    <n v="9"/>
    <n v="10"/>
    <m/>
    <m/>
    <n v="1"/>
    <n v="2"/>
    <n v="1"/>
    <n v="4"/>
    <n v="7"/>
    <m/>
    <m/>
    <n v="2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6"/>
    <d v="2023-04-21T10:15:54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9"/>
    <d v="2023-04-21T10:15:54"/>
    <n v="126"/>
    <n v="1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10"/>
    <d v="2023-04-21T10:15:54"/>
    <n v="15"/>
    <n v="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33"/>
    <d v="2023-04-21T10:15:54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2"/>
    <x v="11"/>
    <d v="2023-04-21T10:15:54"/>
    <n v="126"/>
    <n v="49"/>
    <n v="7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16"/>
    <d v="2023-04-19T10:14:37"/>
    <n v="171"/>
    <m/>
    <m/>
    <m/>
    <m/>
    <m/>
    <m/>
    <m/>
    <n v="114"/>
    <m/>
    <n v="44"/>
    <m/>
    <n v="1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17"/>
    <d v="2023-04-19T10:14:37"/>
    <n v="256"/>
    <n v="28"/>
    <n v="64"/>
    <n v="16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2"/>
    <x v="3"/>
    <d v="2023-04-19T10:14:37"/>
    <n v="6"/>
    <m/>
    <m/>
    <m/>
    <m/>
    <n v="2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1"/>
    <x v="18"/>
    <d v="2023-04-19T10:14:37"/>
    <n v="6"/>
    <m/>
    <m/>
    <m/>
    <m/>
    <n v="2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1"/>
    <x v="19"/>
    <d v="2023-04-19T10:14:37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1"/>
    <x v="20"/>
    <d v="2023-04-19T10:14:37"/>
    <n v="8"/>
    <n v="4.8"/>
    <n v="3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1"/>
    <x v="29"/>
    <d v="2023-04-19T10:14:37"/>
    <n v="42"/>
    <m/>
    <n v="6.8"/>
    <n v="35.20000000000000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"/>
    <x v="1"/>
    <x v="4"/>
    <d v="2023-04-19T10:14:37"/>
    <n v="11.2"/>
    <m/>
    <m/>
    <n v="11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1"/>
    <x v="1"/>
    <x v="15"/>
    <d v="2023-04-19T10:21:38"/>
    <n v="14"/>
    <m/>
    <m/>
    <m/>
    <m/>
    <n v="2"/>
    <n v="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1"/>
    <x v="1"/>
    <x v="5"/>
    <d v="2023-04-19T10:21:38"/>
    <n v="12"/>
    <n v="5"/>
    <n v="7"/>
    <n v="0"/>
    <n v="0"/>
    <n v="0"/>
    <n v="5"/>
    <n v="1"/>
    <n v="3"/>
    <n v="3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1"/>
    <x v="1"/>
    <x v="9"/>
    <d v="2023-04-19T10:21:38"/>
    <n v="39"/>
    <n v="3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1"/>
    <x v="13"/>
    <d v="2023-05-16T14:49:57"/>
    <n v="38"/>
    <m/>
    <m/>
    <m/>
    <n v="26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1"/>
    <x v="15"/>
    <d v="2023-05-16T14:49:57"/>
    <n v="56"/>
    <m/>
    <m/>
    <m/>
    <m/>
    <m/>
    <n v="32"/>
    <n v="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0"/>
    <x v="1"/>
    <x v="16"/>
    <d v="2023-05-16T14:49:57"/>
    <n v="6"/>
    <m/>
    <m/>
    <m/>
    <m/>
    <m/>
    <m/>
    <m/>
    <n v="2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1"/>
    <x v="1"/>
    <x v="10"/>
    <d v="2023-04-19T10:21:38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1"/>
    <x v="1"/>
    <x v="11"/>
    <d v="2023-04-19T10:21:38"/>
    <n v="39"/>
    <n v="17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1"/>
    <x v="1"/>
    <x v="12"/>
    <d v="2023-04-19T10:21:38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2"/>
    <x v="1"/>
    <x v="15"/>
    <d v="2023-04-19T10:24:47"/>
    <n v="16"/>
    <m/>
    <m/>
    <m/>
    <m/>
    <m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2"/>
    <x v="1"/>
    <x v="16"/>
    <d v="2023-04-19T10:24:47"/>
    <n v="8"/>
    <m/>
    <m/>
    <m/>
    <m/>
    <m/>
    <m/>
    <m/>
    <n v="2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2"/>
    <x v="1"/>
    <x v="17"/>
    <d v="2023-04-19T10:24:47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2"/>
    <x v="1"/>
    <x v="5"/>
    <d v="2023-04-19T10:24:47"/>
    <n v="14"/>
    <n v="7"/>
    <n v="7"/>
    <m/>
    <n v="1"/>
    <m/>
    <m/>
    <m/>
    <n v="5"/>
    <n v="3"/>
    <n v="2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2"/>
    <x v="1"/>
    <x v="9"/>
    <d v="2023-04-19T10:24:47"/>
    <n v="50"/>
    <n v="5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2"/>
    <x v="1"/>
    <x v="10"/>
    <d v="2023-04-19T10:24:47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2"/>
    <x v="1"/>
    <x v="11"/>
    <d v="2023-04-19T10:24:47"/>
    <n v="50"/>
    <n v="24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82"/>
    <x v="1"/>
    <x v="12"/>
    <d v="2023-04-19T10:24:47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2"/>
    <x v="1"/>
    <x v="5"/>
    <d v="2023-04-19T10:30:39"/>
    <n v="2"/>
    <m/>
    <n v="2"/>
    <m/>
    <m/>
    <m/>
    <m/>
    <m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2"/>
    <x v="1"/>
    <x v="9"/>
    <d v="2023-04-19T10:30:39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2"/>
    <x v="1"/>
    <x v="10"/>
    <d v="2023-04-19T10:30:39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2"/>
    <x v="1"/>
    <x v="11"/>
    <d v="2023-04-19T10:30:39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72"/>
    <x v="1"/>
    <x v="12"/>
    <d v="2023-04-19T10:30:39"/>
    <n v="3"/>
    <n v="3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3"/>
    <x v="1"/>
    <x v="13"/>
    <d v="2023-04-19T10:30:53"/>
    <n v="12"/>
    <m/>
    <m/>
    <m/>
    <n v="1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3"/>
    <x v="1"/>
    <x v="15"/>
    <d v="2023-04-19T10:30:53"/>
    <n v="30"/>
    <m/>
    <m/>
    <m/>
    <m/>
    <m/>
    <n v="16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3"/>
    <x v="1"/>
    <x v="16"/>
    <d v="2023-04-19T10:30:53"/>
    <n v="8"/>
    <m/>
    <m/>
    <m/>
    <m/>
    <m/>
    <m/>
    <m/>
    <n v="2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3"/>
    <x v="1"/>
    <x v="17"/>
    <d v="2023-04-19T10:30:53"/>
    <n v="1.8"/>
    <m/>
    <m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3"/>
    <x v="1"/>
    <x v="5"/>
    <d v="2023-04-19T10:30:53"/>
    <n v="27"/>
    <n v="11"/>
    <n v="16"/>
    <m/>
    <m/>
    <n v="1"/>
    <n v="5"/>
    <n v="1"/>
    <n v="8"/>
    <n v="7"/>
    <n v="2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3"/>
    <x v="1"/>
    <x v="9"/>
    <d v="2023-04-19T10:30:53"/>
    <n v="45"/>
    <n v="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23"/>
    <x v="1"/>
    <x v="11"/>
    <d v="2023-04-19T10:30:53"/>
    <n v="45"/>
    <n v="19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8"/>
    <x v="1"/>
    <x v="13"/>
    <d v="2023-04-19T10:31:09"/>
    <n v="14"/>
    <m/>
    <m/>
    <m/>
    <n v="10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8"/>
    <x v="1"/>
    <x v="15"/>
    <d v="2023-04-19T10:31:09"/>
    <n v="14"/>
    <m/>
    <m/>
    <m/>
    <m/>
    <m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8"/>
    <x v="1"/>
    <x v="16"/>
    <d v="2023-04-19T10:31:09"/>
    <n v="4"/>
    <m/>
    <m/>
    <m/>
    <m/>
    <m/>
    <m/>
    <m/>
    <n v="1"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8"/>
    <x v="1"/>
    <x v="17"/>
    <d v="2023-04-19T10:31:09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8"/>
    <x v="1"/>
    <x v="29"/>
    <d v="2023-04-19T10:31:09"/>
    <n v="3.2"/>
    <m/>
    <m/>
    <m/>
    <n v="3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1"/>
    <x v="1"/>
    <x v="13"/>
    <d v="2023-04-19T10:36:05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1"/>
    <x v="1"/>
    <x v="15"/>
    <d v="2023-04-19T10:36:05"/>
    <n v="14"/>
    <m/>
    <m/>
    <m/>
    <m/>
    <n v="4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1"/>
    <x v="1"/>
    <x v="16"/>
    <d v="2023-04-19T10:36:05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1"/>
    <x v="1"/>
    <x v="5"/>
    <d v="2023-04-19T10:36:05"/>
    <n v="10"/>
    <n v="4"/>
    <n v="6"/>
    <m/>
    <m/>
    <m/>
    <n v="1"/>
    <n v="3"/>
    <n v="2"/>
    <n v="3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1"/>
    <x v="1"/>
    <x v="9"/>
    <d v="2023-04-19T10:36:05"/>
    <n v="30"/>
    <n v="3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1"/>
    <x v="1"/>
    <x v="10"/>
    <d v="2023-04-19T10:36:05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1"/>
    <x v="1"/>
    <x v="11"/>
    <d v="2023-04-19T10:36:05"/>
    <n v="30"/>
    <n v="12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1"/>
    <x v="1"/>
    <x v="12"/>
    <d v="2023-04-19T10:36:05"/>
    <n v="12"/>
    <n v="9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2"/>
    <x v="1"/>
    <x v="13"/>
    <d v="2023-04-19T10:36:34"/>
    <n v="8"/>
    <m/>
    <m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2"/>
    <x v="1"/>
    <x v="15"/>
    <d v="2023-04-19T10:36:34"/>
    <n v="31"/>
    <m/>
    <m/>
    <m/>
    <m/>
    <n v="6"/>
    <n v="20"/>
    <n v="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2"/>
    <x v="1"/>
    <x v="16"/>
    <d v="2023-04-19T10:36:34"/>
    <n v="5"/>
    <m/>
    <m/>
    <m/>
    <m/>
    <m/>
    <m/>
    <m/>
    <n v="5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2"/>
    <x v="1"/>
    <x v="1"/>
    <d v="2023-04-19T10:36:3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2"/>
    <x v="1"/>
    <x v="18"/>
    <d v="2023-04-19T10:36:3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2"/>
    <x v="1"/>
    <x v="5"/>
    <d v="2023-04-19T10:36:34"/>
    <n v="25"/>
    <n v="11"/>
    <n v="14"/>
    <m/>
    <m/>
    <m/>
    <n v="3"/>
    <n v="4"/>
    <n v="10"/>
    <n v="3"/>
    <n v="5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2"/>
    <x v="1"/>
    <x v="6"/>
    <d v="2023-04-19T10:36:34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2"/>
    <x v="1"/>
    <x v="9"/>
    <d v="2023-04-19T10:36:34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2"/>
    <x v="1"/>
    <x v="10"/>
    <d v="2023-04-19T10:36:3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6"/>
    <x v="1"/>
    <x v="17"/>
    <d v="2023-04-19T10:42:28"/>
    <n v="1.7"/>
    <m/>
    <n v="1.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6"/>
    <x v="1"/>
    <x v="5"/>
    <d v="2023-04-19T10:42:28"/>
    <n v="15"/>
    <n v="6"/>
    <n v="9"/>
    <m/>
    <n v="1"/>
    <m/>
    <n v="4"/>
    <n v="2"/>
    <n v="2"/>
    <n v="3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6"/>
    <x v="1"/>
    <x v="9"/>
    <d v="2023-04-19T10:42:28"/>
    <n v="35"/>
    <n v="3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6"/>
    <x v="1"/>
    <x v="11"/>
    <d v="2023-04-19T10:42:28"/>
    <n v="35"/>
    <n v="19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8"/>
    <x v="1"/>
    <x v="15"/>
    <d v="2023-04-19T10:42:42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8"/>
    <x v="1"/>
    <x v="16"/>
    <d v="2023-04-19T10:42:42"/>
    <n v="3"/>
    <m/>
    <m/>
    <m/>
    <m/>
    <m/>
    <m/>
    <m/>
    <m/>
    <m/>
    <m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8"/>
    <x v="1"/>
    <x v="5"/>
    <d v="2023-04-19T10:42:42"/>
    <n v="5"/>
    <n v="1"/>
    <n v="4"/>
    <m/>
    <m/>
    <m/>
    <m/>
    <m/>
    <n v="2"/>
    <m/>
    <m/>
    <m/>
    <m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8"/>
    <x v="1"/>
    <x v="9"/>
    <d v="2023-04-19T10:42:42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8"/>
    <x v="1"/>
    <x v="10"/>
    <d v="2023-04-19T10:42:42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8"/>
    <x v="1"/>
    <x v="11"/>
    <d v="2023-04-19T10:42:42"/>
    <n v="40"/>
    <n v="18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8"/>
    <x v="1"/>
    <x v="12"/>
    <d v="2023-04-19T10:42:42"/>
    <n v="11"/>
    <n v="5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1"/>
    <x v="13"/>
    <d v="2023-04-19T10:42:57"/>
    <n v="19"/>
    <m/>
    <m/>
    <m/>
    <n v="10"/>
    <n v="8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1"/>
    <x v="15"/>
    <d v="2023-04-19T10:42:57"/>
    <n v="78"/>
    <m/>
    <m/>
    <m/>
    <m/>
    <n v="2"/>
    <n v="32"/>
    <n v="4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1"/>
    <x v="16"/>
    <d v="2023-04-19T10:42:57"/>
    <n v="14"/>
    <m/>
    <m/>
    <m/>
    <m/>
    <m/>
    <m/>
    <m/>
    <n v="6"/>
    <m/>
    <n v="4"/>
    <n v="1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1"/>
    <x v="17"/>
    <d v="2023-04-19T10:42:57"/>
    <n v="8.6"/>
    <m/>
    <n v="1.8"/>
    <n v="6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1"/>
    <x v="3"/>
    <d v="2023-04-19T10:42:57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53"/>
    <x v="1"/>
    <x v="18"/>
    <d v="2023-04-19T10:42:57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7"/>
    <d v="2023-04-19T10:53:37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9"/>
    <d v="2023-04-19T10:53:37"/>
    <n v="45"/>
    <n v="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10"/>
    <d v="2023-04-19T10:53:37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11"/>
    <d v="2023-04-19T10:53:37"/>
    <n v="45"/>
    <n v="14"/>
    <n v="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7"/>
    <x v="1"/>
    <x v="12"/>
    <d v="2023-04-19T10:53:37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13"/>
    <d v="2023-04-19T10:54:10"/>
    <n v="14"/>
    <m/>
    <m/>
    <m/>
    <n v="4"/>
    <n v="10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15"/>
    <d v="2023-04-19T10:54:10"/>
    <n v="65"/>
    <m/>
    <m/>
    <m/>
    <m/>
    <n v="10"/>
    <n v="24"/>
    <n v="3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16"/>
    <d v="2023-04-19T10:54:10"/>
    <n v="23"/>
    <m/>
    <m/>
    <m/>
    <m/>
    <m/>
    <m/>
    <m/>
    <n v="8"/>
    <m/>
    <n v="12"/>
    <n v="0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17"/>
    <d v="2023-04-19T10:54:10"/>
    <n v="14.1"/>
    <n v="2.4"/>
    <n v="0.8"/>
    <n v="10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1"/>
    <d v="2023-04-19T10:54:10"/>
    <n v="2"/>
    <m/>
    <m/>
    <m/>
    <n v="2"/>
    <n v="0"/>
    <m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3"/>
    <d v="2023-04-19T10:54:10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18"/>
    <d v="2023-04-19T10:54:10"/>
    <n v="6"/>
    <m/>
    <n v="0"/>
    <n v="0"/>
    <n v="2"/>
    <n v="0"/>
    <n v="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5"/>
    <d v="2023-04-19T10:54:10"/>
    <n v="65"/>
    <n v="25"/>
    <n v="40"/>
    <n v="1"/>
    <n v="1"/>
    <n v="6"/>
    <n v="2"/>
    <n v="10"/>
    <n v="12"/>
    <n v="16"/>
    <n v="8"/>
    <m/>
    <n v="6"/>
    <n v="0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6"/>
    <d v="2023-04-19T10:54:10"/>
    <n v="3"/>
    <n v="2"/>
    <n v="1"/>
    <n v="0"/>
    <n v="0"/>
    <n v="0"/>
    <n v="1"/>
    <m/>
    <n v="0"/>
    <n v="2"/>
    <m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23"/>
    <d v="2023-04-19T10:54:10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24"/>
    <d v="2023-04-19T10:54:10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38"/>
    <x v="1"/>
    <x v="30"/>
    <d v="2023-04-19T10:54:10"/>
    <n v="4"/>
    <n v="2"/>
    <n v="2"/>
    <n v="0"/>
    <n v="0"/>
    <n v="0"/>
    <n v="0"/>
    <n v="0"/>
    <n v="1"/>
    <n v="2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1"/>
    <x v="11"/>
    <d v="2023-04-19T10:58:34"/>
    <n v="31"/>
    <n v="12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1"/>
    <x v="1"/>
    <x v="12"/>
    <d v="2023-04-19T10:58:34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13"/>
    <d v="2023-04-19T15:00:59"/>
    <n v="10"/>
    <m/>
    <m/>
    <m/>
    <n v="10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15"/>
    <d v="2023-04-19T15:00:59"/>
    <n v="36"/>
    <m/>
    <m/>
    <m/>
    <m/>
    <n v="6"/>
    <n v="14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16"/>
    <d v="2023-04-19T15:00:59"/>
    <n v="26"/>
    <m/>
    <m/>
    <m/>
    <m/>
    <m/>
    <m/>
    <m/>
    <n v="11"/>
    <m/>
    <n v="12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17"/>
    <d v="2023-04-19T15:00:59"/>
    <n v="5.6"/>
    <m/>
    <m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18"/>
    <d v="2023-04-19T15:00:59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28"/>
    <d v="2023-04-19T15:00:59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29"/>
    <d v="2023-04-19T15:00:59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5"/>
    <d v="2023-04-19T15:00:59"/>
    <n v="45"/>
    <n v="14"/>
    <n v="31"/>
    <m/>
    <m/>
    <n v="2"/>
    <n v="5"/>
    <n v="3"/>
    <n v="7"/>
    <n v="8"/>
    <n v="11"/>
    <m/>
    <n v="6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6"/>
    <d v="2023-04-19T15:00:59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8"/>
    <d v="2023-04-19T15:00:59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23"/>
    <d v="2023-04-19T15:00:5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30"/>
    <d v="2023-04-19T15:00:59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9"/>
    <d v="2023-04-19T15:00:59"/>
    <n v="61"/>
    <n v="6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10"/>
    <d v="2023-04-19T15:00:59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9"/>
    <x v="1"/>
    <x v="11"/>
    <d v="2023-04-19T15:00:59"/>
    <n v="61"/>
    <n v="26"/>
    <n v="3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13"/>
    <d v="2023-04-19T15:05:02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15"/>
    <d v="2023-04-19T15:05:02"/>
    <n v="18"/>
    <m/>
    <m/>
    <m/>
    <m/>
    <m/>
    <n v="6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16"/>
    <d v="2023-04-19T15:05:02"/>
    <n v="9"/>
    <m/>
    <m/>
    <m/>
    <m/>
    <m/>
    <m/>
    <m/>
    <n v="3"/>
    <m/>
    <m/>
    <n v="5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17"/>
    <d v="2023-04-19T15:05:02"/>
    <n v="6.4"/>
    <n v="3.2"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18"/>
    <d v="2023-04-19T15:05:02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28"/>
    <d v="2023-04-19T15:05:02"/>
    <n v="1.8"/>
    <m/>
    <m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5"/>
    <d v="2023-04-19T15:05:02"/>
    <n v="21"/>
    <n v="6"/>
    <n v="15"/>
    <n v="1"/>
    <m/>
    <n v="1"/>
    <n v="1"/>
    <m/>
    <n v="3"/>
    <n v="6"/>
    <n v="3"/>
    <m/>
    <m/>
    <n v="5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6"/>
    <d v="2023-04-19T15:05:02"/>
    <n v="1"/>
    <n v="1"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23"/>
    <d v="2023-04-19T15:05:02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30"/>
    <d v="2023-04-19T15:05:02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9"/>
    <d v="2023-04-19T15:05:02"/>
    <n v="110"/>
    <n v="1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10"/>
    <d v="2023-04-19T15:05:02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11"/>
    <d v="2023-04-19T15:05:02"/>
    <n v="110"/>
    <n v="54"/>
    <n v="5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12"/>
    <d v="2023-04-19T15:05:02"/>
    <n v="4"/>
    <m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5"/>
    <x v="1"/>
    <x v="32"/>
    <d v="2023-04-19T15:05:0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7"/>
    <x v="1"/>
    <x v="13"/>
    <d v="2023-04-19T15:05:31"/>
    <n v="10"/>
    <m/>
    <m/>
    <m/>
    <n v="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17"/>
    <x v="1"/>
    <x v="15"/>
    <d v="2023-04-19T15:05:31"/>
    <n v="18"/>
    <m/>
    <m/>
    <m/>
    <m/>
    <m/>
    <n v="10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1"/>
    <x v="9"/>
    <d v="2023-04-19T15:19:26"/>
    <n v="100"/>
    <n v="10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1"/>
    <x v="10"/>
    <d v="2023-04-19T15:19:26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1"/>
    <x v="33"/>
    <d v="2023-04-19T15:19:26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1"/>
    <x v="11"/>
    <d v="2023-04-19T15:19:26"/>
    <n v="100"/>
    <n v="59"/>
    <n v="4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1"/>
    <x v="12"/>
    <d v="2023-04-19T15:19:26"/>
    <n v="13"/>
    <n v="4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1"/>
    <x v="34"/>
    <d v="2023-04-19T15:19:26"/>
    <n v="10"/>
    <n v="3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65"/>
    <x v="1"/>
    <x v="32"/>
    <d v="2023-04-19T15:19:26"/>
    <n v="5"/>
    <n v="4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1"/>
    <x v="13"/>
    <d v="2023-04-19T15:19:56"/>
    <n v="274"/>
    <m/>
    <m/>
    <m/>
    <n v="186"/>
    <n v="8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31"/>
    <x v="1"/>
    <x v="15"/>
    <d v="2023-04-19T15:19:56"/>
    <n v="510"/>
    <m/>
    <m/>
    <m/>
    <m/>
    <n v="56"/>
    <n v="246"/>
    <n v="20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1"/>
    <x v="12"/>
    <d v="2023-04-21T10:15:54"/>
    <n v="15"/>
    <n v="7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3"/>
    <x v="1"/>
    <x v="34"/>
    <d v="2023-04-21T10:15:54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1"/>
    <x v="13"/>
    <d v="2023-04-21T10:18:38"/>
    <n v="16"/>
    <m/>
    <m/>
    <m/>
    <n v="1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1"/>
    <x v="15"/>
    <d v="2023-04-21T10:18:38"/>
    <n v="64"/>
    <m/>
    <m/>
    <m/>
    <m/>
    <n v="4"/>
    <n v="22"/>
    <n v="3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1"/>
    <x v="16"/>
    <d v="2023-04-21T10:18:38"/>
    <n v="12"/>
    <m/>
    <m/>
    <m/>
    <m/>
    <m/>
    <m/>
    <m/>
    <n v="4"/>
    <m/>
    <n v="4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1"/>
    <x v="17"/>
    <d v="2023-04-21T10:18:38"/>
    <n v="6.8"/>
    <m/>
    <m/>
    <n v="6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1"/>
    <x v="3"/>
    <d v="2023-04-21T10:18:38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3"/>
    <x v="1"/>
    <x v="18"/>
    <d v="2023-04-21T10:18:38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1"/>
    <x v="16"/>
    <d v="2023-04-21T10:21:11"/>
    <n v="14"/>
    <m/>
    <m/>
    <m/>
    <m/>
    <m/>
    <m/>
    <m/>
    <n v="7"/>
    <m/>
    <n v="4"/>
    <n v="0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1"/>
    <x v="17"/>
    <d v="2023-04-21T10:21:11"/>
    <n v="10.8"/>
    <n v="0"/>
    <n v="0"/>
    <n v="1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1"/>
    <x v="3"/>
    <d v="2023-04-21T10:21:11"/>
    <n v="6"/>
    <m/>
    <m/>
    <m/>
    <m/>
    <n v="0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1"/>
    <x v="18"/>
    <d v="2023-04-21T10:21:11"/>
    <n v="6"/>
    <m/>
    <n v="0"/>
    <n v="0"/>
    <n v="0"/>
    <n v="0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1"/>
    <x v="5"/>
    <d v="2023-04-21T10:21:11"/>
    <n v="64"/>
    <n v="30"/>
    <n v="34"/>
    <n v="0"/>
    <n v="0"/>
    <n v="5"/>
    <n v="5"/>
    <n v="4"/>
    <n v="16"/>
    <n v="22"/>
    <n v="7"/>
    <m/>
    <n v="2"/>
    <n v="0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1"/>
    <x v="6"/>
    <d v="2023-04-21T10:21:11"/>
    <n v="3"/>
    <n v="2"/>
    <n v="1"/>
    <n v="0"/>
    <n v="0"/>
    <n v="0"/>
    <n v="0"/>
    <n v="0"/>
    <n v="1"/>
    <n v="2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1"/>
    <x v="23"/>
    <d v="2023-04-21T10:21:11"/>
    <n v="6"/>
    <m/>
    <m/>
    <m/>
    <m/>
    <n v="0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1"/>
    <x v="24"/>
    <d v="2023-04-21T10:21:11"/>
    <n v="1"/>
    <m/>
    <m/>
    <m/>
    <m/>
    <m/>
    <m/>
    <m/>
    <n v="1"/>
    <m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8"/>
    <x v="1"/>
    <x v="38"/>
    <d v="2023-04-21T10:21:11"/>
    <n v="6"/>
    <m/>
    <m/>
    <m/>
    <m/>
    <n v="0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8"/>
    <x v="1"/>
    <x v="8"/>
    <d v="2023-04-20T10:09:07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8"/>
    <x v="7"/>
    <x v="9"/>
    <d v="2023-04-20T10:09:07"/>
    <n v="41"/>
    <n v="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8"/>
    <x v="7"/>
    <x v="10"/>
    <d v="2023-04-20T10:09:07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8"/>
    <x v="7"/>
    <x v="11"/>
    <d v="2023-04-20T10:09:07"/>
    <n v="41"/>
    <n v="19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8"/>
    <x v="7"/>
    <x v="12"/>
    <d v="2023-04-20T10:09:07"/>
    <n v="9"/>
    <n v="5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9"/>
    <x v="7"/>
    <x v="13"/>
    <d v="2023-04-20T10:09:3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9"/>
    <x v="7"/>
    <x v="5"/>
    <d v="2023-04-20T10:09:37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9"/>
    <x v="7"/>
    <x v="9"/>
    <d v="2023-04-20T10:09:37"/>
    <n v="26"/>
    <n v="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5"/>
    <x v="7"/>
    <x v="11"/>
    <d v="2023-04-20T10:27:29"/>
    <n v="24"/>
    <n v="16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0"/>
    <x v="7"/>
    <x v="13"/>
    <d v="2023-04-20T10:27:4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0"/>
    <x v="7"/>
    <x v="5"/>
    <d v="2023-04-20T10:27:49"/>
    <n v="1"/>
    <n v="1"/>
    <n v="0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0"/>
    <x v="7"/>
    <x v="9"/>
    <d v="2023-04-20T10:27:49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0"/>
    <x v="7"/>
    <x v="10"/>
    <d v="2023-04-20T10:27:49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0"/>
    <x v="7"/>
    <x v="11"/>
    <d v="2023-04-20T10:27:49"/>
    <n v="22"/>
    <n v="10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0"/>
    <x v="7"/>
    <x v="12"/>
    <d v="2023-04-20T10:27:49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1"/>
    <x v="7"/>
    <x v="15"/>
    <d v="2023-04-20T10:28:4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0"/>
    <x v="7"/>
    <x v="5"/>
    <d v="2023-04-20T10:29:06"/>
    <n v="11"/>
    <n v="5"/>
    <n v="6"/>
    <m/>
    <m/>
    <m/>
    <n v="1"/>
    <m/>
    <n v="4"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0"/>
    <x v="7"/>
    <x v="9"/>
    <d v="2023-04-20T10:29:06"/>
    <n v="225"/>
    <n v="2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0"/>
    <x v="7"/>
    <x v="10"/>
    <d v="2023-04-20T10:29:06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0"/>
    <x v="7"/>
    <x v="44"/>
    <d v="2023-04-20T10:29:0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0"/>
    <x v="7"/>
    <x v="11"/>
    <d v="2023-04-20T10:29:06"/>
    <n v="225"/>
    <n v="106"/>
    <n v="1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0"/>
    <x v="7"/>
    <x v="12"/>
    <d v="2023-04-20T10:29:06"/>
    <n v="17"/>
    <n v="8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0"/>
    <x v="7"/>
    <x v="45"/>
    <d v="2023-04-20T10:29:06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4"/>
    <x v="7"/>
    <x v="13"/>
    <d v="2023-04-20T10:29:34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4"/>
    <x v="7"/>
    <x v="15"/>
    <d v="2023-04-20T10:29:34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0"/>
    <x v="7"/>
    <x v="17"/>
    <d v="2023-05-16T14:49:26"/>
    <n v="37.6"/>
    <n v="0.8"/>
    <n v="8.5"/>
    <n v="28.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0"/>
    <x v="7"/>
    <x v="1"/>
    <d v="2023-05-16T14:49:26"/>
    <n v="2"/>
    <m/>
    <m/>
    <m/>
    <n v="0"/>
    <n v="2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7"/>
    <x v="13"/>
    <d v="2023-04-20T11:07:24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7"/>
    <x v="15"/>
    <d v="2023-04-20T11:07:24"/>
    <n v="38"/>
    <m/>
    <m/>
    <m/>
    <m/>
    <n v="2"/>
    <n v="16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7"/>
    <x v="16"/>
    <d v="2023-04-20T11:07:24"/>
    <n v="4"/>
    <m/>
    <m/>
    <m/>
    <m/>
    <m/>
    <m/>
    <m/>
    <n v="2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0"/>
    <x v="7"/>
    <x v="3"/>
    <d v="2023-05-16T14:49:26"/>
    <n v="2"/>
    <m/>
    <m/>
    <m/>
    <m/>
    <n v="0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0"/>
    <x v="7"/>
    <x v="18"/>
    <d v="2023-05-16T14:49:26"/>
    <n v="4"/>
    <m/>
    <n v="0"/>
    <n v="0"/>
    <n v="0"/>
    <n v="2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0"/>
    <x v="7"/>
    <x v="5"/>
    <d v="2023-05-16T14:49:26"/>
    <n v="63"/>
    <n v="29"/>
    <n v="34"/>
    <n v="1"/>
    <n v="4"/>
    <n v="9"/>
    <n v="16"/>
    <n v="4"/>
    <n v="12"/>
    <n v="11"/>
    <n v="4"/>
    <m/>
    <n v="2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0"/>
    <x v="7"/>
    <x v="6"/>
    <d v="2023-05-16T14:49:26"/>
    <n v="2"/>
    <n v="1"/>
    <n v="1"/>
    <n v="0"/>
    <n v="0"/>
    <n v="0"/>
    <n v="0"/>
    <n v="1"/>
    <n v="0"/>
    <n v="1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0"/>
    <x v="7"/>
    <x v="9"/>
    <d v="2023-05-16T14:49:26"/>
    <n v="66"/>
    <n v="6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7"/>
    <x v="17"/>
    <d v="2023-04-20T11:07:24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7"/>
    <x v="1"/>
    <d v="2023-04-20T11:07:2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7"/>
    <x v="3"/>
    <d v="2023-04-20T11:07:24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7"/>
    <x v="18"/>
    <d v="2023-04-20T11:07:24"/>
    <n v="4"/>
    <m/>
    <m/>
    <m/>
    <n v="2"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8"/>
    <x v="7"/>
    <x v="4"/>
    <d v="2023-04-20T11:07:24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7"/>
    <x v="18"/>
    <d v="2023-04-20T11:07:52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8"/>
    <x v="7"/>
    <x v="4"/>
    <d v="2023-04-20T11:07:52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7"/>
    <x v="12"/>
    <d v="2023-04-20T11:44:47"/>
    <n v="19"/>
    <n v="10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7"/>
    <x v="32"/>
    <d v="2023-04-20T11:44:47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56"/>
    <x v="7"/>
    <x v="43"/>
    <d v="2023-04-20T11:44:47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9"/>
    <x v="7"/>
    <x v="15"/>
    <d v="2023-04-20T11:45:11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9"/>
    <x v="7"/>
    <x v="16"/>
    <d v="2023-04-20T11:45:11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9"/>
    <x v="7"/>
    <x v="5"/>
    <d v="2023-04-20T11:45:11"/>
    <n v="2"/>
    <n v="1"/>
    <n v="1"/>
    <m/>
    <m/>
    <m/>
    <m/>
    <m/>
    <m/>
    <n v="1"/>
    <m/>
    <m/>
    <m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9"/>
    <x v="7"/>
    <x v="9"/>
    <d v="2023-04-20T11:45:11"/>
    <n v="56"/>
    <n v="5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9"/>
    <x v="7"/>
    <x v="10"/>
    <d v="2023-04-20T11:45:11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9"/>
    <x v="7"/>
    <x v="11"/>
    <d v="2023-04-20T11:45:11"/>
    <n v="56"/>
    <n v="23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9"/>
    <x v="7"/>
    <x v="12"/>
    <d v="2023-04-20T11:45:11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9"/>
    <x v="7"/>
    <x v="49"/>
    <d v="2023-04-20T11:45:1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1"/>
    <x v="7"/>
    <x v="15"/>
    <d v="2023-04-20T11:47:12"/>
    <n v="14"/>
    <m/>
    <m/>
    <m/>
    <m/>
    <m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1"/>
    <x v="7"/>
    <x v="16"/>
    <d v="2023-04-20T11:47:12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1"/>
    <x v="7"/>
    <x v="17"/>
    <d v="2023-04-20T11:47:12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1"/>
    <x v="7"/>
    <x v="5"/>
    <d v="2023-04-20T11:47:12"/>
    <n v="9"/>
    <n v="5"/>
    <n v="4"/>
    <m/>
    <m/>
    <n v="1"/>
    <m/>
    <m/>
    <n v="2"/>
    <n v="5"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1"/>
    <x v="7"/>
    <x v="9"/>
    <d v="2023-04-20T11:47:12"/>
    <n v="91"/>
    <n v="9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1"/>
    <x v="7"/>
    <x v="10"/>
    <d v="2023-04-20T11:47:12"/>
    <n v="14"/>
    <n v="1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9"/>
    <x v="7"/>
    <x v="10"/>
    <d v="2023-04-20T12:08:50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9"/>
    <x v="7"/>
    <x v="11"/>
    <d v="2023-04-20T12:08:50"/>
    <n v="51"/>
    <n v="21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9"/>
    <x v="7"/>
    <x v="12"/>
    <d v="2023-04-20T12:08:50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9"/>
    <x v="7"/>
    <x v="49"/>
    <d v="2023-04-20T12:08:50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7"/>
    <x v="7"/>
    <x v="13"/>
    <d v="2023-04-20T12:09:30"/>
    <n v="12"/>
    <m/>
    <m/>
    <m/>
    <n v="6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7"/>
    <x v="7"/>
    <x v="15"/>
    <d v="2023-04-20T12:09:30"/>
    <n v="30"/>
    <m/>
    <m/>
    <m/>
    <m/>
    <n v="4"/>
    <n v="14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7"/>
    <x v="7"/>
    <x v="16"/>
    <d v="2023-04-20T12:09:30"/>
    <n v="6"/>
    <m/>
    <m/>
    <m/>
    <m/>
    <m/>
    <m/>
    <m/>
    <n v="5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7"/>
    <x v="7"/>
    <x v="17"/>
    <d v="2023-04-20T12:09:30"/>
    <n v="2.7"/>
    <m/>
    <m/>
    <n v="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7"/>
    <x v="7"/>
    <x v="5"/>
    <d v="2023-04-20T12:09:30"/>
    <n v="28"/>
    <n v="12"/>
    <n v="16"/>
    <m/>
    <m/>
    <n v="1"/>
    <n v="3"/>
    <n v="5"/>
    <n v="7"/>
    <n v="6"/>
    <n v="5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7"/>
    <x v="7"/>
    <x v="9"/>
    <d v="2023-04-20T12:09:30"/>
    <n v="90"/>
    <n v="9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7"/>
    <x v="7"/>
    <x v="10"/>
    <d v="2023-04-20T12:09:30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7"/>
    <x v="7"/>
    <x v="11"/>
    <d v="2023-04-20T12:09:30"/>
    <n v="90"/>
    <n v="40"/>
    <n v="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7"/>
    <x v="7"/>
    <x v="12"/>
    <d v="2023-04-20T12:09:30"/>
    <n v="13"/>
    <n v="4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7"/>
    <x v="7"/>
    <x v="32"/>
    <d v="2023-04-20T12:09:30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5"/>
    <x v="7"/>
    <x v="13"/>
    <d v="2023-04-20T12:10:00"/>
    <n v="12"/>
    <m/>
    <m/>
    <m/>
    <n v="1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5"/>
    <x v="7"/>
    <x v="15"/>
    <d v="2023-04-20T12:10:00"/>
    <n v="18"/>
    <m/>
    <m/>
    <m/>
    <m/>
    <n v="2"/>
    <n v="1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5"/>
    <x v="7"/>
    <x v="16"/>
    <d v="2023-04-20T12:10:00"/>
    <n v="7"/>
    <m/>
    <m/>
    <m/>
    <m/>
    <m/>
    <m/>
    <m/>
    <n v="3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7"/>
    <x v="11"/>
    <d v="2023-04-20T14:00:49"/>
    <n v="255"/>
    <n v="127"/>
    <n v="1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1"/>
    <x v="7"/>
    <x v="12"/>
    <d v="2023-04-20T14:00:49"/>
    <n v="15"/>
    <n v="5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7"/>
    <x v="13"/>
    <d v="2023-04-20T14:01:13"/>
    <n v="178"/>
    <m/>
    <m/>
    <m/>
    <n v="134"/>
    <n v="4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7"/>
    <x v="15"/>
    <d v="2023-04-20T14:01:13"/>
    <n v="499"/>
    <m/>
    <m/>
    <m/>
    <m/>
    <n v="94"/>
    <n v="220"/>
    <n v="18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7"/>
    <x v="16"/>
    <d v="2023-04-20T14:01:13"/>
    <n v="212"/>
    <m/>
    <m/>
    <m/>
    <m/>
    <m/>
    <m/>
    <m/>
    <n v="94"/>
    <m/>
    <n v="82"/>
    <n v="8"/>
    <n v="2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7"/>
    <x v="17"/>
    <d v="2023-04-20T14:01:13"/>
    <n v="97.4"/>
    <n v="10.8"/>
    <n v="35.6"/>
    <n v="5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7"/>
    <x v="3"/>
    <d v="2023-04-20T14:01:13"/>
    <n v="14"/>
    <m/>
    <m/>
    <m/>
    <m/>
    <m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7"/>
    <x v="18"/>
    <d v="2023-04-20T14:01:13"/>
    <n v="14"/>
    <m/>
    <m/>
    <m/>
    <m/>
    <m/>
    <n v="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7"/>
    <x v="19"/>
    <d v="2023-04-20T14:01:13"/>
    <n v="9"/>
    <m/>
    <m/>
    <m/>
    <m/>
    <m/>
    <m/>
    <m/>
    <m/>
    <n v="9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7"/>
    <x v="20"/>
    <d v="2023-04-20T14:01:13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7"/>
    <x v="41"/>
    <d v="2023-04-20T14:01:13"/>
    <n v="22.3"/>
    <n v="3.2"/>
    <n v="3.6"/>
    <n v="15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7"/>
    <x v="29"/>
    <d v="2023-04-20T14:01:13"/>
    <n v="7.2"/>
    <m/>
    <m/>
    <n v="3.2"/>
    <n v="2.4"/>
    <n v="0.8"/>
    <n v="0.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6"/>
    <x v="4"/>
    <d v="2023-04-20T14:01:13"/>
    <n v="6.8"/>
    <m/>
    <n v="4"/>
    <n v="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6"/>
    <x v="5"/>
    <d v="2023-04-20T14:01:13"/>
    <n v="547"/>
    <n v="192"/>
    <n v="356"/>
    <n v="4"/>
    <n v="12"/>
    <n v="20"/>
    <n v="67"/>
    <n v="69"/>
    <n v="110"/>
    <n v="94"/>
    <n v="94"/>
    <m/>
    <n v="41"/>
    <n v="8"/>
    <n v="2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6"/>
    <x v="6"/>
    <d v="2023-04-20T14:01:13"/>
    <n v="17"/>
    <n v="10"/>
    <n v="7"/>
    <m/>
    <m/>
    <m/>
    <m/>
    <m/>
    <n v="4"/>
    <n v="10"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6"/>
    <x v="7"/>
    <d v="2023-04-20T14:01:13"/>
    <n v="9"/>
    <n v="5"/>
    <n v="3"/>
    <n v="1"/>
    <n v="1"/>
    <n v="7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"/>
    <x v="1"/>
    <x v="8"/>
    <d v="2023-04-20T14:01:13"/>
    <n v="12"/>
    <n v="7"/>
    <n v="3"/>
    <m/>
    <n v="1"/>
    <n v="5"/>
    <n v="3"/>
    <n v="1"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1"/>
    <x v="13"/>
    <d v="2023-04-20T14:15:13"/>
    <n v="150"/>
    <m/>
    <m/>
    <m/>
    <n v="102"/>
    <n v="4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1"/>
    <x v="15"/>
    <d v="2023-04-20T14:15:13"/>
    <n v="379"/>
    <m/>
    <m/>
    <m/>
    <m/>
    <n v="34"/>
    <n v="158"/>
    <n v="18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1"/>
    <x v="16"/>
    <d v="2023-04-20T14:15:13"/>
    <n v="100"/>
    <m/>
    <m/>
    <m/>
    <m/>
    <m/>
    <m/>
    <m/>
    <n v="43"/>
    <m/>
    <n v="46"/>
    <n v="2"/>
    <n v="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7"/>
    <x v="17"/>
    <d v="2023-04-20T14:15:13"/>
    <n v="144.9"/>
    <n v="19.8"/>
    <n v="40.5"/>
    <n v="84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7"/>
    <x v="3"/>
    <d v="2023-04-20T14:15:1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7"/>
    <x v="18"/>
    <d v="2023-04-20T14:15:13"/>
    <n v="4"/>
    <m/>
    <m/>
    <n v="2"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7"/>
    <x v="28"/>
    <d v="2023-04-20T14:15:13"/>
    <n v="1.8"/>
    <m/>
    <m/>
    <n v="1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7"/>
    <x v="20"/>
    <d v="2023-04-20T14:15:13"/>
    <n v="7.2"/>
    <n v="4"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0"/>
    <x v="7"/>
    <x v="41"/>
    <d v="2023-04-20T14:15:13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0"/>
    <x v="7"/>
    <x v="15"/>
    <d v="2023-04-24T07:50:15"/>
    <n v="10"/>
    <m/>
    <m/>
    <m/>
    <m/>
    <n v="2"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0"/>
    <x v="7"/>
    <x v="5"/>
    <d v="2023-04-24T07:50:15"/>
    <n v="5"/>
    <n v="2"/>
    <n v="3"/>
    <m/>
    <m/>
    <m/>
    <m/>
    <n v="1"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0"/>
    <x v="1"/>
    <x v="9"/>
    <d v="2023-04-24T07:50:15"/>
    <n v="50"/>
    <n v="5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60"/>
    <x v="1"/>
    <x v="11"/>
    <d v="2023-04-24T07:50:15"/>
    <n v="50"/>
    <n v="24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19"/>
    <d v="2023-04-24T07:55:39"/>
    <n v="6"/>
    <m/>
    <m/>
    <m/>
    <m/>
    <m/>
    <m/>
    <m/>
    <m/>
    <n v="6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20"/>
    <d v="2023-04-24T07:55:39"/>
    <n v="7.2"/>
    <n v="3.2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41"/>
    <d v="2023-04-24T07:55:39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29"/>
    <d v="2023-04-24T07:55:39"/>
    <n v="6.4"/>
    <n v="3.2"/>
    <m/>
    <m/>
    <n v="3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4"/>
    <d v="2023-04-24T07:55:39"/>
    <n v="8.8000000000000007"/>
    <m/>
    <n v="4.4000000000000004"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5"/>
    <d v="2023-04-24T07:55:39"/>
    <n v="554"/>
    <n v="212"/>
    <n v="342"/>
    <n v="2"/>
    <n v="12"/>
    <n v="55"/>
    <n v="82"/>
    <n v="41"/>
    <n v="107"/>
    <n v="67"/>
    <n v="94"/>
    <m/>
    <n v="44"/>
    <n v="6"/>
    <n v="4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6"/>
    <d v="2023-04-24T07:55:39"/>
    <n v="2"/>
    <m/>
    <n v="2"/>
    <m/>
    <m/>
    <m/>
    <m/>
    <m/>
    <m/>
    <m/>
    <m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7"/>
    <d v="2023-04-24T07:55:39"/>
    <n v="3"/>
    <n v="2"/>
    <n v="1"/>
    <n v="1"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8"/>
    <d v="2023-04-24T07:55:39"/>
    <n v="4"/>
    <n v="2"/>
    <n v="2"/>
    <n v="1"/>
    <n v="1"/>
    <n v="1"/>
    <n v="1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21"/>
    <d v="2023-04-24T07:55:39"/>
    <n v="45"/>
    <n v="2"/>
    <n v="5"/>
    <n v="6"/>
    <n v="24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23"/>
    <d v="2023-04-24T07:55:39"/>
    <n v="24"/>
    <m/>
    <m/>
    <m/>
    <m/>
    <m/>
    <n v="1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24"/>
    <d v="2023-04-24T07:55:39"/>
    <n v="3"/>
    <m/>
    <m/>
    <m/>
    <m/>
    <m/>
    <m/>
    <m/>
    <m/>
    <m/>
    <n v="2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25"/>
    <d v="2023-04-24T07:55:39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26"/>
    <d v="2023-04-24T07:55:39"/>
    <n v="58.8"/>
    <m/>
    <n v="2.4"/>
    <n v="28.8"/>
    <n v="16.399999999999999"/>
    <n v="11.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27"/>
    <d v="2023-04-24T07:55:39"/>
    <n v="39.200000000000003"/>
    <n v="3.6"/>
    <n v="3.6"/>
    <n v="21.2"/>
    <n v="6.4"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30"/>
    <d v="2023-04-24T07:55:39"/>
    <n v="39"/>
    <n v="19"/>
    <n v="20"/>
    <n v="1"/>
    <n v="3"/>
    <n v="3"/>
    <n v="12"/>
    <n v="6"/>
    <n v="7"/>
    <n v="5"/>
    <m/>
    <m/>
    <n v="1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35"/>
    <d v="2023-04-24T07:55:39"/>
    <n v="2"/>
    <n v="1"/>
    <n v="1"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31"/>
    <d v="2023-04-24T07:55:39"/>
    <n v="27"/>
    <n v="15"/>
    <n v="12"/>
    <n v="1"/>
    <n v="2"/>
    <n v="14"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9"/>
    <d v="2023-04-24T07:55:39"/>
    <n v="1042"/>
    <n v="104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10"/>
    <d v="2023-04-24T07:55:39"/>
    <n v="19"/>
    <n v="1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36"/>
    <d v="2023-04-24T07:55:39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11"/>
    <d v="2023-04-24T07:55:39"/>
    <n v="1042"/>
    <n v="421"/>
    <n v="6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12"/>
    <d v="2023-04-24T07:55:39"/>
    <n v="19"/>
    <n v="7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"/>
    <x v="1"/>
    <x v="37"/>
    <d v="2023-04-24T07:55:39"/>
    <n v="9"/>
    <n v="4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6"/>
    <d v="2023-04-19T08:08:23"/>
    <n v="11"/>
    <n v="4"/>
    <n v="5"/>
    <m/>
    <m/>
    <n v="1"/>
    <n v="2"/>
    <n v="1"/>
    <n v="2"/>
    <n v="3"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7"/>
    <d v="2023-04-19T08:08:23"/>
    <n v="5"/>
    <n v="2"/>
    <n v="2"/>
    <m/>
    <n v="2"/>
    <n v="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8"/>
    <d v="2023-04-19T08:08:23"/>
    <n v="14"/>
    <m/>
    <m/>
    <n v="1"/>
    <n v="7"/>
    <n v="4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21"/>
    <d v="2023-04-19T08:08:23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23"/>
    <d v="2023-04-19T08:08:23"/>
    <n v="16"/>
    <m/>
    <m/>
    <m/>
    <m/>
    <n v="4"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24"/>
    <d v="2023-04-19T08:08:23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26"/>
    <d v="2023-04-19T08:08:23"/>
    <n v="2.4"/>
    <m/>
    <m/>
    <m/>
    <n v="2.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27"/>
    <d v="2023-04-19T08:08:23"/>
    <n v="11.6"/>
    <n v="2.8"/>
    <m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30"/>
    <d v="2023-04-19T08:08:23"/>
    <n v="10"/>
    <n v="4"/>
    <n v="6"/>
    <m/>
    <m/>
    <m/>
    <n v="1"/>
    <n v="2"/>
    <n v="4"/>
    <n v="2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31"/>
    <d v="2023-04-19T08:08:23"/>
    <n v="4"/>
    <n v="2"/>
    <n v="2"/>
    <n v="1"/>
    <m/>
    <n v="2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9"/>
    <d v="2023-04-19T08:08:23"/>
    <n v="971"/>
    <n v="97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10"/>
    <d v="2023-04-19T08:08:23"/>
    <n v="74"/>
    <n v="7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44"/>
    <d v="2023-04-19T08:08:2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"/>
    <x v="36"/>
    <d v="2023-04-19T08:08:23"/>
    <n v="18"/>
    <n v="1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2"/>
    <x v="1"/>
    <x v="15"/>
    <d v="2023-04-19T08:19:33"/>
    <n v="16"/>
    <m/>
    <m/>
    <m/>
    <m/>
    <m/>
    <n v="1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2"/>
    <x v="1"/>
    <x v="16"/>
    <d v="2023-04-19T08:19:33"/>
    <n v="5"/>
    <m/>
    <m/>
    <m/>
    <m/>
    <m/>
    <m/>
    <m/>
    <n v="1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2"/>
    <x v="1"/>
    <x v="5"/>
    <d v="2023-04-19T08:19:33"/>
    <n v="11"/>
    <n v="4"/>
    <n v="7"/>
    <m/>
    <m/>
    <m/>
    <m/>
    <m/>
    <n v="6"/>
    <n v="2"/>
    <n v="1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2"/>
    <x v="1"/>
    <x v="9"/>
    <d v="2023-04-19T08:19:33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2"/>
    <x v="1"/>
    <x v="10"/>
    <d v="2023-04-19T08:19:33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2"/>
    <x v="1"/>
    <x v="11"/>
    <d v="2023-04-19T08:19:33"/>
    <n v="22"/>
    <n v="10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2"/>
    <x v="1"/>
    <x v="12"/>
    <d v="2023-04-19T08:19:33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5"/>
    <x v="1"/>
    <x v="13"/>
    <d v="2023-04-19T08:19:55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5"/>
    <x v="1"/>
    <x v="16"/>
    <d v="2023-04-19T08:19:55"/>
    <n v="6"/>
    <m/>
    <m/>
    <m/>
    <m/>
    <m/>
    <m/>
    <m/>
    <m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5"/>
    <x v="1"/>
    <x v="3"/>
    <d v="2023-04-19T08:19:5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5"/>
    <x v="1"/>
    <x v="18"/>
    <d v="2023-04-19T08:19:55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5"/>
    <x v="1"/>
    <x v="5"/>
    <d v="2023-04-19T08:19:55"/>
    <n v="6"/>
    <n v="1"/>
    <n v="5"/>
    <m/>
    <m/>
    <m/>
    <n v="3"/>
    <m/>
    <m/>
    <m/>
    <m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5"/>
    <x v="1"/>
    <x v="6"/>
    <d v="2023-04-19T08:19:55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5"/>
    <x v="1"/>
    <x v="9"/>
    <d v="2023-04-19T08:19:55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5"/>
    <x v="1"/>
    <x v="10"/>
    <d v="2023-04-19T08:19:5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5"/>
    <x v="1"/>
    <x v="11"/>
    <d v="2023-04-19T08:19:55"/>
    <n v="27"/>
    <n v="14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5"/>
    <x v="1"/>
    <x v="12"/>
    <d v="2023-04-19T08:19:55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"/>
    <x v="9"/>
    <d v="2023-04-19T08:33:43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"/>
    <x v="10"/>
    <d v="2023-04-19T08:33:4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"/>
    <x v="11"/>
    <d v="2023-04-19T08:33:43"/>
    <n v="36"/>
    <n v="16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29"/>
    <x v="1"/>
    <x v="12"/>
    <d v="2023-04-19T08:33:4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0"/>
    <x v="1"/>
    <x v="13"/>
    <d v="2023-04-19T08:35:10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0"/>
    <x v="1"/>
    <x v="15"/>
    <d v="2023-04-19T08:35:10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0"/>
    <x v="1"/>
    <x v="16"/>
    <d v="2023-04-19T08:35:10"/>
    <n v="1"/>
    <m/>
    <m/>
    <m/>
    <m/>
    <m/>
    <m/>
    <m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0"/>
    <x v="1"/>
    <x v="17"/>
    <d v="2023-04-19T08:35:10"/>
    <n v="3.6"/>
    <n v="0.9"/>
    <m/>
    <n v="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0"/>
    <x v="1"/>
    <x v="5"/>
    <d v="2023-04-19T08:35:10"/>
    <n v="10"/>
    <n v="4"/>
    <n v="6"/>
    <n v="1"/>
    <m/>
    <n v="1"/>
    <n v="2"/>
    <m/>
    <n v="2"/>
    <n v="3"/>
    <m/>
    <m/>
    <m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0"/>
    <x v="1"/>
    <x v="9"/>
    <d v="2023-04-19T08:35:10"/>
    <n v="44"/>
    <n v="4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0"/>
    <x v="1"/>
    <x v="10"/>
    <d v="2023-04-19T08:35:10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0"/>
    <x v="1"/>
    <x v="11"/>
    <d v="2023-04-19T08:35:10"/>
    <n v="44"/>
    <n v="24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0"/>
    <x v="1"/>
    <x v="12"/>
    <d v="2023-04-19T08:35:10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1"/>
    <x v="13"/>
    <d v="2023-04-19T08:35:28"/>
    <n v="15"/>
    <m/>
    <m/>
    <m/>
    <n v="14"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1"/>
    <x v="15"/>
    <d v="2023-04-19T08:35:28"/>
    <n v="108"/>
    <m/>
    <m/>
    <m/>
    <m/>
    <n v="16"/>
    <n v="52"/>
    <n v="4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1"/>
    <x v="16"/>
    <d v="2023-04-19T08:35:28"/>
    <n v="13"/>
    <m/>
    <m/>
    <m/>
    <m/>
    <m/>
    <m/>
    <m/>
    <n v="2"/>
    <m/>
    <n v="6"/>
    <n v="1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1"/>
    <x v="17"/>
    <d v="2023-04-19T08:35:28"/>
    <n v="10.4"/>
    <m/>
    <n v="8"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7"/>
    <x v="1"/>
    <x v="5"/>
    <d v="2023-04-19T08:42:52"/>
    <n v="2"/>
    <n v="1"/>
    <n v="1"/>
    <m/>
    <m/>
    <m/>
    <m/>
    <m/>
    <m/>
    <n v="1"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7"/>
    <x v="1"/>
    <x v="9"/>
    <d v="2023-04-19T08:42:52"/>
    <n v="14"/>
    <n v="1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7"/>
    <x v="1"/>
    <x v="11"/>
    <d v="2023-04-19T08:42:52"/>
    <n v="14"/>
    <n v="6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4"/>
    <x v="1"/>
    <x v="13"/>
    <d v="2023-04-19T08:43:29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4"/>
    <x v="1"/>
    <x v="15"/>
    <d v="2023-04-19T08:43:29"/>
    <n v="34"/>
    <m/>
    <m/>
    <m/>
    <m/>
    <m/>
    <n v="18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4"/>
    <x v="1"/>
    <x v="16"/>
    <d v="2023-04-19T08:43:29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4"/>
    <x v="1"/>
    <x v="17"/>
    <d v="2023-04-19T08:43:29"/>
    <n v="1.8"/>
    <m/>
    <n v="1.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4"/>
    <x v="1"/>
    <x v="5"/>
    <d v="2023-04-19T08:43:29"/>
    <n v="23"/>
    <n v="9"/>
    <n v="14"/>
    <m/>
    <n v="1"/>
    <m/>
    <n v="4"/>
    <m/>
    <n v="9"/>
    <n v="8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4"/>
    <x v="1"/>
    <x v="9"/>
    <d v="2023-04-19T08:43:29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4"/>
    <x v="1"/>
    <x v="10"/>
    <d v="2023-04-19T08:43:29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4"/>
    <x v="1"/>
    <x v="11"/>
    <d v="2023-04-19T08:43:29"/>
    <n v="32"/>
    <n v="12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4"/>
    <x v="1"/>
    <x v="12"/>
    <d v="2023-04-19T08:43:29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8"/>
    <x v="1"/>
    <x v="13"/>
    <d v="2023-04-19T08:43:42"/>
    <n v="8"/>
    <m/>
    <m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8"/>
    <x v="1"/>
    <x v="15"/>
    <d v="2023-04-19T08:43:42"/>
    <n v="32"/>
    <m/>
    <m/>
    <m/>
    <m/>
    <m/>
    <n v="24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8"/>
    <x v="1"/>
    <x v="16"/>
    <d v="2023-04-19T08:43:42"/>
    <n v="5"/>
    <m/>
    <m/>
    <m/>
    <m/>
    <m/>
    <m/>
    <m/>
    <n v="1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8"/>
    <x v="1"/>
    <x v="17"/>
    <d v="2023-04-19T08:43:42"/>
    <n v="3.2"/>
    <m/>
    <n v="3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8"/>
    <x v="1"/>
    <x v="5"/>
    <d v="2023-04-19T08:43:42"/>
    <n v="24"/>
    <n v="12"/>
    <n v="12"/>
    <m/>
    <n v="1"/>
    <m/>
    <n v="3"/>
    <n v="1"/>
    <n v="12"/>
    <n v="4"/>
    <n v="1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1"/>
    <x v="15"/>
    <d v="2023-04-19T09:01:28"/>
    <n v="80"/>
    <m/>
    <m/>
    <m/>
    <m/>
    <n v="26"/>
    <n v="30"/>
    <n v="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1"/>
    <x v="16"/>
    <d v="2023-04-19T09:01:28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1"/>
    <x v="17"/>
    <d v="2023-04-19T09:01:28"/>
    <n v="18.100000000000001"/>
    <n v="1.8"/>
    <n v="1.6"/>
    <n v="14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1"/>
    <x v="3"/>
    <d v="2023-04-19T09:01:28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1"/>
    <x v="18"/>
    <d v="2023-04-19T09:01:28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1"/>
    <x v="5"/>
    <d v="2023-04-19T09:01:28"/>
    <n v="53"/>
    <n v="32"/>
    <n v="21"/>
    <n v="2"/>
    <n v="1"/>
    <n v="5"/>
    <n v="4"/>
    <n v="13"/>
    <n v="15"/>
    <n v="12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7"/>
    <x v="6"/>
    <d v="2023-04-19T09:01:28"/>
    <n v="2"/>
    <n v="1"/>
    <n v="1"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7"/>
    <x v="9"/>
    <d v="2023-04-19T09:01:28"/>
    <n v="52"/>
    <n v="5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7"/>
    <x v="10"/>
    <d v="2023-04-19T09:01:2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7"/>
    <x v="33"/>
    <d v="2023-04-19T09:01:2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7"/>
    <x v="11"/>
    <d v="2023-04-19T09:01:28"/>
    <n v="52"/>
    <n v="24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7"/>
    <x v="12"/>
    <d v="2023-04-19T09:01:28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62"/>
    <x v="7"/>
    <x v="34"/>
    <d v="2023-04-19T09:01:28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7"/>
    <x v="7"/>
    <x v="13"/>
    <d v="2023-04-19T09:01:56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7"/>
    <x v="7"/>
    <x v="15"/>
    <d v="2023-04-19T09:01:56"/>
    <n v="37"/>
    <m/>
    <m/>
    <m/>
    <m/>
    <n v="8"/>
    <n v="18"/>
    <n v="1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7"/>
    <x v="7"/>
    <x v="16"/>
    <d v="2023-04-19T09:01:56"/>
    <n v="16"/>
    <m/>
    <m/>
    <m/>
    <m/>
    <m/>
    <m/>
    <m/>
    <n v="5"/>
    <m/>
    <n v="8"/>
    <n v="2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7"/>
    <x v="7"/>
    <x v="17"/>
    <d v="2023-04-19T09:01:56"/>
    <n v="3.6"/>
    <m/>
    <n v="3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7"/>
    <x v="11"/>
    <d v="2023-04-19T08:08:23"/>
    <n v="971"/>
    <n v="380"/>
    <n v="59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7"/>
    <x v="12"/>
    <d v="2023-04-19T08:08:23"/>
    <n v="74"/>
    <n v="29"/>
    <n v="4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7"/>
    <x v="45"/>
    <d v="2023-04-19T08:08:23"/>
    <n v="2"/>
    <n v="2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5"/>
    <x v="37"/>
    <d v="2023-04-19T08:08:23"/>
    <n v="18"/>
    <n v="7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5"/>
    <x v="13"/>
    <d v="2023-04-19T08:09:30"/>
    <n v="12"/>
    <m/>
    <m/>
    <m/>
    <n v="1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5"/>
    <x v="15"/>
    <d v="2023-04-19T08:09:30"/>
    <n v="26"/>
    <m/>
    <m/>
    <m/>
    <m/>
    <n v="6"/>
    <n v="1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5"/>
    <x v="16"/>
    <d v="2023-04-19T08:09:30"/>
    <n v="9"/>
    <m/>
    <m/>
    <m/>
    <m/>
    <m/>
    <m/>
    <m/>
    <n v="7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5"/>
    <x v="17"/>
    <d v="2023-04-19T08:09:30"/>
    <n v="28.3"/>
    <n v="2.4"/>
    <n v="3.2"/>
    <n v="2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35"/>
    <x v="5"/>
    <x v="18"/>
    <d v="2023-04-19T08:09:30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5"/>
    <x v="16"/>
    <d v="2023-04-19T08:20:53"/>
    <n v="5"/>
    <m/>
    <m/>
    <m/>
    <m/>
    <m/>
    <m/>
    <m/>
    <n v="2"/>
    <m/>
    <m/>
    <n v="1"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5"/>
    <x v="17"/>
    <d v="2023-04-19T08:20:53"/>
    <n v="8.1"/>
    <m/>
    <n v="2.7"/>
    <n v="5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5"/>
    <x v="3"/>
    <d v="2023-04-19T08:20:5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5"/>
    <x v="18"/>
    <d v="2023-04-19T08:20:53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5"/>
    <x v="5"/>
    <d v="2023-04-19T08:20:53"/>
    <n v="15"/>
    <n v="5"/>
    <n v="10"/>
    <m/>
    <n v="1"/>
    <n v="2"/>
    <n v="2"/>
    <n v="1"/>
    <n v="2"/>
    <n v="2"/>
    <n v="2"/>
    <m/>
    <m/>
    <n v="1"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5"/>
    <x v="6"/>
    <d v="2023-04-19T08:20:53"/>
    <n v="1"/>
    <n v="1"/>
    <n v="0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5"/>
    <x v="9"/>
    <d v="2023-04-19T08:20:53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7"/>
    <x v="5"/>
    <x v="10"/>
    <d v="2023-04-19T08:20:53"/>
    <n v="15"/>
    <n v="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5"/>
    <x v="3"/>
    <d v="2023-04-19T08:35:28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5"/>
    <x v="18"/>
    <d v="2023-04-19T08:35:28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5"/>
    <x v="5"/>
    <d v="2023-04-19T08:35:28"/>
    <n v="75"/>
    <n v="34"/>
    <n v="41"/>
    <m/>
    <n v="2"/>
    <n v="1"/>
    <n v="7"/>
    <n v="8"/>
    <n v="26"/>
    <n v="20"/>
    <n v="3"/>
    <m/>
    <n v="3"/>
    <n v="1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5"/>
    <x v="6"/>
    <d v="2023-04-19T08:35:28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5"/>
    <x v="9"/>
    <d v="2023-04-19T08:35:28"/>
    <n v="174"/>
    <n v="17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5"/>
    <x v="10"/>
    <d v="2023-04-19T08:35:28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5"/>
    <x v="11"/>
    <d v="2023-04-19T08:35:28"/>
    <n v="174"/>
    <n v="81"/>
    <n v="9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1"/>
    <x v="5"/>
    <x v="12"/>
    <d v="2023-04-19T08:35:28"/>
    <n v="7"/>
    <n v="1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2"/>
    <x v="5"/>
    <x v="13"/>
    <d v="2023-04-19T08:35:51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2"/>
    <x v="5"/>
    <x v="15"/>
    <d v="2023-04-19T08:35:51"/>
    <n v="8"/>
    <m/>
    <m/>
    <m/>
    <m/>
    <n v="2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2"/>
    <x v="5"/>
    <x v="5"/>
    <d v="2023-04-19T08:35:51"/>
    <n v="7"/>
    <n v="6"/>
    <n v="1"/>
    <m/>
    <m/>
    <m/>
    <n v="3"/>
    <n v="1"/>
    <n v="1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2"/>
    <x v="5"/>
    <x v="9"/>
    <d v="2023-04-19T08:35:51"/>
    <n v="34"/>
    <n v="3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2"/>
    <x v="5"/>
    <x v="10"/>
    <d v="2023-04-19T08:35:51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2"/>
    <x v="5"/>
    <x v="11"/>
    <d v="2023-04-19T08:35:51"/>
    <n v="34"/>
    <n v="15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32"/>
    <x v="5"/>
    <x v="12"/>
    <d v="2023-04-19T08:35:51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2"/>
    <x v="5"/>
    <x v="13"/>
    <d v="2023-04-19T08:37:03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2"/>
    <x v="5"/>
    <x v="15"/>
    <d v="2023-04-19T08:37:03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8"/>
    <x v="5"/>
    <x v="9"/>
    <d v="2023-04-19T08:43:42"/>
    <n v="59"/>
    <n v="5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8"/>
    <x v="5"/>
    <x v="11"/>
    <d v="2023-04-19T08:43:42"/>
    <n v="59"/>
    <n v="20"/>
    <n v="3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9"/>
    <x v="5"/>
    <x v="13"/>
    <d v="2023-04-19T08:43:57"/>
    <n v="16"/>
    <m/>
    <m/>
    <m/>
    <n v="8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9"/>
    <x v="5"/>
    <x v="15"/>
    <d v="2023-04-19T08:43:57"/>
    <n v="42"/>
    <m/>
    <m/>
    <m/>
    <m/>
    <n v="2"/>
    <n v="20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9"/>
    <x v="5"/>
    <x v="16"/>
    <d v="2023-04-19T08:43:57"/>
    <n v="8"/>
    <m/>
    <m/>
    <m/>
    <m/>
    <m/>
    <m/>
    <m/>
    <n v="4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9"/>
    <x v="5"/>
    <x v="17"/>
    <d v="2023-04-19T08:43:57"/>
    <n v="24"/>
    <n v="0.8"/>
    <m/>
    <n v="2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9"/>
    <x v="5"/>
    <x v="3"/>
    <d v="2023-04-19T08:43:57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9"/>
    <x v="5"/>
    <x v="5"/>
    <d v="2023-04-19T08:43:57"/>
    <n v="46"/>
    <n v="23"/>
    <n v="23"/>
    <n v="1"/>
    <m/>
    <n v="10"/>
    <n v="4"/>
    <n v="5"/>
    <n v="10"/>
    <n v="10"/>
    <n v="4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9"/>
    <x v="5"/>
    <x v="6"/>
    <d v="2023-04-19T08:43:57"/>
    <n v="1"/>
    <m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9"/>
    <x v="5"/>
    <x v="9"/>
    <d v="2023-04-19T08:43:57"/>
    <n v="51"/>
    <n v="5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9"/>
    <x v="5"/>
    <x v="10"/>
    <d v="2023-04-19T08:43:5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9"/>
    <x v="5"/>
    <x v="11"/>
    <d v="2023-04-19T08:43:57"/>
    <n v="51"/>
    <n v="25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9"/>
    <x v="5"/>
    <x v="12"/>
    <d v="2023-04-19T08:43:57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2"/>
    <x v="5"/>
    <x v="13"/>
    <d v="2023-04-19T08:44:16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2"/>
    <x v="5"/>
    <x v="15"/>
    <d v="2023-04-19T08:44:16"/>
    <n v="10"/>
    <m/>
    <m/>
    <m/>
    <m/>
    <n v="2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2"/>
    <x v="5"/>
    <x v="16"/>
    <d v="2023-04-19T08:44:16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2"/>
    <x v="5"/>
    <x v="4"/>
    <d v="2023-04-19T08:44:16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7"/>
    <x v="5"/>
    <x v="29"/>
    <d v="2023-04-19T09:01:56"/>
    <n v="6.4"/>
    <m/>
    <m/>
    <m/>
    <m/>
    <n v="6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7"/>
    <x v="5"/>
    <x v="5"/>
    <d v="2023-04-19T09:01:56"/>
    <n v="36"/>
    <n v="15"/>
    <n v="21"/>
    <m/>
    <n v="2"/>
    <m/>
    <n v="3"/>
    <n v="4"/>
    <n v="9"/>
    <n v="6"/>
    <n v="5"/>
    <m/>
    <n v="4"/>
    <n v="2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7"/>
    <x v="5"/>
    <x v="8"/>
    <d v="2023-04-19T09:01:56"/>
    <n v="2"/>
    <n v="1"/>
    <n v="1"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7"/>
    <x v="5"/>
    <x v="9"/>
    <d v="2023-04-19T09:01:56"/>
    <n v="78"/>
    <n v="7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7"/>
    <x v="5"/>
    <x v="10"/>
    <d v="2023-04-19T09:01:5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7"/>
    <x v="5"/>
    <x v="11"/>
    <d v="2023-04-19T09:01:56"/>
    <n v="78"/>
    <n v="34"/>
    <n v="4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7"/>
    <x v="5"/>
    <x v="12"/>
    <d v="2023-04-19T09:01:5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5"/>
    <x v="13"/>
    <d v="2023-04-19T09:03:18"/>
    <n v="30"/>
    <m/>
    <m/>
    <m/>
    <n v="30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5"/>
    <x v="14"/>
    <d v="2023-04-19T09:03:18"/>
    <n v="14"/>
    <m/>
    <m/>
    <m/>
    <m/>
    <n v="1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5"/>
    <x v="16"/>
    <d v="2023-04-19T09:03:18"/>
    <n v="16"/>
    <m/>
    <m/>
    <m/>
    <m/>
    <m/>
    <m/>
    <m/>
    <n v="8"/>
    <m/>
    <n v="8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5"/>
    <x v="17"/>
    <d v="2023-04-19T09:03:18"/>
    <n v="12.6"/>
    <n v="2.7"/>
    <m/>
    <n v="9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5"/>
    <x v="18"/>
    <d v="2023-04-19T09:03:18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5"/>
    <x v="5"/>
    <d v="2023-04-19T09:03:18"/>
    <n v="62"/>
    <n v="30"/>
    <n v="32"/>
    <n v="1"/>
    <m/>
    <n v="3"/>
    <n v="15"/>
    <n v="7"/>
    <n v="11"/>
    <n v="13"/>
    <n v="8"/>
    <m/>
    <n v="4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5"/>
    <x v="6"/>
    <d v="2023-04-19T09:03:18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5"/>
    <x v="8"/>
    <d v="2023-04-19T09:03:18"/>
    <n v="1"/>
    <m/>
    <m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5"/>
    <x v="9"/>
    <d v="2023-04-19T09:03:18"/>
    <n v="41"/>
    <n v="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7"/>
    <x v="6"/>
    <x v="33"/>
    <d v="2023-04-19T09:03:18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28"/>
    <d v="2023-04-19T09:11:45"/>
    <n v="17.600000000000001"/>
    <n v="2.4"/>
    <n v="8.8000000000000007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20"/>
    <d v="2023-04-19T09:11:45"/>
    <n v="6"/>
    <n v="4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29"/>
    <d v="2023-04-19T09:11:45"/>
    <n v="14.4"/>
    <n v="2.4"/>
    <m/>
    <n v="6.4"/>
    <n v="4.8"/>
    <n v="0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4"/>
    <d v="2023-04-19T09:11:45"/>
    <n v="24.4"/>
    <n v="3.2"/>
    <m/>
    <n v="17.600000000000001"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5"/>
    <x v="5"/>
    <d v="2023-04-19T09:11:45"/>
    <n v="592"/>
    <n v="209"/>
    <n v="384"/>
    <n v="10"/>
    <n v="19"/>
    <n v="55"/>
    <n v="73"/>
    <n v="53"/>
    <n v="118"/>
    <n v="87"/>
    <n v="85"/>
    <m/>
    <n v="36"/>
    <n v="21"/>
    <n v="3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5"/>
    <x v="6"/>
    <d v="2023-04-19T09:11:45"/>
    <n v="13"/>
    <n v="6"/>
    <n v="6"/>
    <n v="1"/>
    <n v="3"/>
    <n v="3"/>
    <m/>
    <n v="1"/>
    <n v="2"/>
    <n v="2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5"/>
    <x v="7"/>
    <d v="2023-04-19T09:11:45"/>
    <n v="2"/>
    <m/>
    <n v="2"/>
    <n v="1"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8"/>
    <d v="2023-04-19T09:11:45"/>
    <n v="14"/>
    <n v="5"/>
    <n v="7"/>
    <n v="2"/>
    <m/>
    <n v="7"/>
    <n v="4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21"/>
    <d v="2023-04-19T09:11:45"/>
    <n v="8"/>
    <m/>
    <m/>
    <n v="2"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23"/>
    <d v="2023-04-19T09:11:45"/>
    <n v="20"/>
    <m/>
    <m/>
    <m/>
    <m/>
    <n v="2"/>
    <n v="4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26"/>
    <d v="2023-04-19T09:11:45"/>
    <n v="9.1999999999999993"/>
    <m/>
    <m/>
    <n v="9.199999999999999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27"/>
    <d v="2023-04-19T09:11:45"/>
    <n v="22.4"/>
    <m/>
    <m/>
    <n v="9.1999999999999993"/>
    <n v="4.8"/>
    <n v="3.6"/>
    <n v="4.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30"/>
    <d v="2023-04-19T09:11:45"/>
    <n v="14"/>
    <n v="8"/>
    <n v="6"/>
    <m/>
    <m/>
    <n v="1"/>
    <n v="3"/>
    <n v="1"/>
    <n v="2"/>
    <n v="7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31"/>
    <d v="2023-04-19T09:11:45"/>
    <n v="8"/>
    <n v="7"/>
    <n v="1"/>
    <m/>
    <m/>
    <n v="5"/>
    <n v="1"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9"/>
    <d v="2023-04-19T09:11:45"/>
    <n v="657"/>
    <n v="65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10"/>
    <d v="2023-04-19T09:11:45"/>
    <n v="49"/>
    <n v="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"/>
    <x v="6"/>
    <x v="11"/>
    <d v="2023-04-19T09:11:45"/>
    <n v="657"/>
    <n v="254"/>
    <n v="40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6"/>
    <x v="36"/>
    <d v="2023-04-19T09:15:29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6"/>
    <x v="11"/>
    <d v="2023-04-19T09:15:29"/>
    <n v="648"/>
    <n v="301"/>
    <n v="34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6"/>
    <x v="12"/>
    <d v="2023-04-19T09:15:29"/>
    <n v="47"/>
    <n v="20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7"/>
    <x v="0"/>
    <x v="37"/>
    <d v="2023-04-19T09:15:29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13"/>
    <d v="2023-04-19T09:15:46"/>
    <n v="224"/>
    <m/>
    <m/>
    <m/>
    <n v="150"/>
    <n v="7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15"/>
    <d v="2023-04-19T09:15:46"/>
    <n v="454"/>
    <m/>
    <m/>
    <m/>
    <m/>
    <n v="46"/>
    <n v="225"/>
    <n v="18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16"/>
    <d v="2023-04-19T09:15:46"/>
    <n v="197"/>
    <m/>
    <m/>
    <m/>
    <m/>
    <m/>
    <m/>
    <m/>
    <n v="115"/>
    <m/>
    <n v="48"/>
    <n v="13"/>
    <n v="2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17"/>
    <d v="2023-04-19T09:15:46"/>
    <n v="220.8"/>
    <n v="18.399999999999999"/>
    <n v="53.6"/>
    <n v="148.8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1"/>
    <d v="2023-04-19T09:15:46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2"/>
    <d v="2023-04-19T09:15:46"/>
    <n v="26"/>
    <m/>
    <m/>
    <m/>
    <n v="0"/>
    <n v="0"/>
    <n v="14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18"/>
    <d v="2023-04-19T09:15:46"/>
    <n v="30"/>
    <m/>
    <n v="0"/>
    <n v="0"/>
    <n v="2"/>
    <n v="2"/>
    <n v="14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28"/>
    <d v="2023-04-19T09:15:46"/>
    <n v="3.2"/>
    <n v="0"/>
    <n v="3.2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41"/>
    <d v="2023-04-19T09:15:46"/>
    <n v="3.2"/>
    <n v="0"/>
    <n v="0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29"/>
    <d v="2023-04-19T09:15:46"/>
    <n v="24"/>
    <n v="0"/>
    <n v="0"/>
    <n v="4.4000000000000004"/>
    <n v="7.6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4"/>
    <d v="2023-04-19T09:15:46"/>
    <n v="8"/>
    <n v="0"/>
    <n v="0"/>
    <n v="4.4000000000000004"/>
    <n v="3.6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5"/>
    <d v="2023-04-19T09:15:46"/>
    <n v="623"/>
    <n v="211"/>
    <n v="412"/>
    <n v="8"/>
    <n v="18"/>
    <n v="48"/>
    <n v="75"/>
    <n v="60"/>
    <n v="136"/>
    <n v="105"/>
    <n v="115"/>
    <m/>
    <n v="24"/>
    <n v="13"/>
    <n v="2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2"/>
    <x v="0"/>
    <x v="6"/>
    <d v="2023-04-19T09:15:46"/>
    <n v="15"/>
    <n v="6"/>
    <n v="8"/>
    <n v="0"/>
    <n v="1"/>
    <n v="0"/>
    <n v="1"/>
    <n v="0"/>
    <n v="7"/>
    <n v="6"/>
    <m/>
    <n v="0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6"/>
    <x v="6"/>
    <x v="5"/>
    <d v="2023-04-19T09:22:01"/>
    <n v="9"/>
    <n v="5"/>
    <n v="4"/>
    <m/>
    <m/>
    <m/>
    <n v="2"/>
    <n v="2"/>
    <n v="1"/>
    <n v="3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6"/>
    <x v="6"/>
    <x v="9"/>
    <d v="2023-04-19T09:22:01"/>
    <n v="66"/>
    <n v="6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6"/>
    <x v="6"/>
    <x v="10"/>
    <d v="2023-04-19T09:22:01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6"/>
    <x v="6"/>
    <x v="11"/>
    <d v="2023-04-19T09:22:01"/>
    <n v="66"/>
    <n v="31"/>
    <n v="3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6"/>
    <x v="6"/>
    <x v="12"/>
    <d v="2023-04-19T09:22:01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7"/>
    <x v="6"/>
    <x v="13"/>
    <d v="2023-04-19T09:22:20"/>
    <n v="8"/>
    <m/>
    <m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7"/>
    <x v="6"/>
    <x v="15"/>
    <d v="2023-04-19T09:22:20"/>
    <n v="10"/>
    <m/>
    <m/>
    <m/>
    <m/>
    <n v="4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7"/>
    <x v="6"/>
    <x v="16"/>
    <d v="2023-04-19T09:22:20"/>
    <n v="3"/>
    <m/>
    <m/>
    <m/>
    <m/>
    <m/>
    <m/>
    <m/>
    <n v="2"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7"/>
    <x v="6"/>
    <x v="17"/>
    <d v="2023-04-19T09:22:20"/>
    <n v="2.7"/>
    <m/>
    <m/>
    <n v="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7"/>
    <x v="6"/>
    <x v="5"/>
    <d v="2023-04-19T09:22:20"/>
    <n v="13"/>
    <n v="5"/>
    <n v="8"/>
    <n v="0"/>
    <n v="0"/>
    <n v="1"/>
    <n v="3"/>
    <n v="3"/>
    <n v="1"/>
    <n v="2"/>
    <n v="2"/>
    <m/>
    <m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7"/>
    <x v="6"/>
    <x v="9"/>
    <d v="2023-04-19T09:22:20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7"/>
    <x v="6"/>
    <x v="10"/>
    <d v="2023-04-19T09:22:20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7"/>
    <x v="6"/>
    <x v="11"/>
    <d v="2023-04-19T09:22:20"/>
    <n v="36"/>
    <n v="20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7"/>
    <x v="6"/>
    <x v="12"/>
    <d v="2023-04-19T09:22:20"/>
    <n v="13"/>
    <n v="5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8"/>
    <x v="6"/>
    <x v="15"/>
    <d v="2023-04-19T09:22:38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8"/>
    <x v="6"/>
    <x v="16"/>
    <d v="2023-04-19T09:22:38"/>
    <n v="3"/>
    <m/>
    <m/>
    <m/>
    <m/>
    <m/>
    <m/>
    <m/>
    <n v="2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18"/>
    <x v="6"/>
    <x v="5"/>
    <d v="2023-04-19T09:22:38"/>
    <n v="5"/>
    <n v="3"/>
    <n v="2"/>
    <m/>
    <m/>
    <m/>
    <m/>
    <m/>
    <n v="1"/>
    <n v="1"/>
    <n v="2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1"/>
    <x v="10"/>
    <d v="2023-04-19T09:36:0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1"/>
    <x v="11"/>
    <d v="2023-04-19T09:36:02"/>
    <n v="45"/>
    <n v="25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5"/>
    <x v="1"/>
    <x v="12"/>
    <d v="2023-04-19T09:36:02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1"/>
    <x v="13"/>
    <d v="2023-04-19T09:36:25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1"/>
    <x v="15"/>
    <d v="2023-04-19T09:36:25"/>
    <n v="54"/>
    <m/>
    <m/>
    <m/>
    <m/>
    <n v="4"/>
    <n v="12"/>
    <n v="3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1"/>
    <x v="16"/>
    <d v="2023-04-19T09:36:25"/>
    <n v="10"/>
    <m/>
    <m/>
    <m/>
    <m/>
    <m/>
    <m/>
    <m/>
    <n v="5"/>
    <m/>
    <n v="2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1"/>
    <x v="17"/>
    <d v="2023-04-19T09:36:25"/>
    <n v="1.6"/>
    <m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6"/>
    <x v="1"/>
    <x v="3"/>
    <d v="2023-04-19T09:36:25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1"/>
    <x v="1"/>
    <x v="10"/>
    <d v="2023-04-19T09:37:50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"/>
    <x v="11"/>
    <d v="2023-05-16T14:39:48"/>
    <n v="258"/>
    <n v="157"/>
    <n v="10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"/>
    <x v="12"/>
    <d v="2023-05-16T14:39:48"/>
    <n v="64"/>
    <n v="22"/>
    <n v="4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"/>
    <x v="32"/>
    <d v="2023-05-16T14:39:48"/>
    <n v="16"/>
    <n v="8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2"/>
    <x v="1"/>
    <x v="43"/>
    <d v="2023-05-16T14:39:48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13"/>
    <d v="2023-05-16T14:40:12"/>
    <n v="112"/>
    <m/>
    <m/>
    <m/>
    <n v="74"/>
    <n v="3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15"/>
    <d v="2023-05-16T14:40:12"/>
    <n v="230"/>
    <m/>
    <m/>
    <m/>
    <m/>
    <n v="18"/>
    <n v="118"/>
    <n v="9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16"/>
    <d v="2023-05-16T14:40:12"/>
    <n v="47"/>
    <m/>
    <m/>
    <m/>
    <m/>
    <m/>
    <m/>
    <m/>
    <n v="36"/>
    <m/>
    <n v="4"/>
    <n v="2"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8"/>
    <d v="2023-05-16T14:40:12"/>
    <n v="5"/>
    <n v="3"/>
    <n v="2"/>
    <m/>
    <m/>
    <n v="2"/>
    <n v="3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9"/>
    <d v="2023-05-16T14:40:12"/>
    <n v="379"/>
    <n v="37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10"/>
    <d v="2023-05-16T14:40:12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11"/>
    <d v="2023-05-16T14:40:12"/>
    <n v="379"/>
    <n v="160"/>
    <n v="2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0"/>
    <x v="1"/>
    <x v="12"/>
    <d v="2023-05-16T14:40:12"/>
    <n v="13"/>
    <n v="1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1"/>
    <x v="13"/>
    <d v="2023-05-16T14:40:38"/>
    <n v="62"/>
    <m/>
    <m/>
    <m/>
    <n v="40"/>
    <n v="22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1"/>
    <x v="15"/>
    <d v="2023-05-16T14:40:38"/>
    <n v="171"/>
    <m/>
    <m/>
    <m/>
    <m/>
    <n v="18"/>
    <n v="102"/>
    <n v="5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9"/>
    <x v="1"/>
    <x v="16"/>
    <d v="2023-05-16T14:40:38"/>
    <n v="64"/>
    <m/>
    <m/>
    <m/>
    <m/>
    <m/>
    <m/>
    <m/>
    <n v="27"/>
    <m/>
    <n v="30"/>
    <n v="0"/>
    <n v="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1"/>
    <x v="8"/>
    <d v="2023-05-16T14:48:35"/>
    <n v="3"/>
    <n v="2"/>
    <n v="1"/>
    <m/>
    <m/>
    <n v="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1"/>
    <x v="9"/>
    <d v="2023-05-16T14:48:35"/>
    <n v="145"/>
    <n v="1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1"/>
    <x v="10"/>
    <d v="2023-05-16T14:48:35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1"/>
    <x v="11"/>
    <d v="2023-05-16T14:48:35"/>
    <n v="145"/>
    <n v="62"/>
    <n v="8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9"/>
    <x v="1"/>
    <x v="12"/>
    <d v="2023-05-16T14:48:35"/>
    <n v="5"/>
    <n v="1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13"/>
    <d v="2023-05-16T14:48:55"/>
    <n v="82"/>
    <m/>
    <m/>
    <m/>
    <n v="42"/>
    <n v="4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15"/>
    <d v="2023-05-16T14:48:55"/>
    <n v="169"/>
    <m/>
    <m/>
    <m/>
    <m/>
    <n v="16"/>
    <n v="92"/>
    <n v="6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16"/>
    <d v="2023-05-16T14:48:55"/>
    <n v="61"/>
    <m/>
    <m/>
    <m/>
    <m/>
    <m/>
    <m/>
    <m/>
    <n v="26"/>
    <m/>
    <n v="32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18"/>
    <d v="2023-05-16T14:48:55"/>
    <n v="12"/>
    <m/>
    <m/>
    <n v="4"/>
    <m/>
    <n v="4"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19"/>
    <d v="2023-05-16T14:48:55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28"/>
    <d v="2023-05-16T14:48:55"/>
    <n v="6.4"/>
    <m/>
    <m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20"/>
    <d v="2023-05-16T14:48:55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29"/>
    <d v="2023-05-16T14:48:55"/>
    <n v="6.8"/>
    <m/>
    <m/>
    <n v="6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5"/>
    <d v="2023-05-16T14:48:55"/>
    <n v="205"/>
    <n v="91"/>
    <n v="114"/>
    <n v="1"/>
    <n v="7"/>
    <n v="26"/>
    <n v="21"/>
    <n v="28"/>
    <n v="46"/>
    <n v="31"/>
    <n v="26"/>
    <m/>
    <n v="16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6"/>
    <d v="2023-05-16T14:48:55"/>
    <n v="7"/>
    <n v="3"/>
    <n v="4"/>
    <m/>
    <m/>
    <n v="2"/>
    <m/>
    <n v="2"/>
    <n v="2"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7"/>
    <d v="2023-05-16T14:48:55"/>
    <n v="1"/>
    <n v="1"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8"/>
    <d v="2023-05-16T14:48:55"/>
    <n v="2"/>
    <n v="2"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9"/>
    <d v="2023-05-16T14:48:55"/>
    <n v="152"/>
    <n v="15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"/>
    <x v="10"/>
    <d v="2023-05-16T14:48:55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1"/>
    <x v="6"/>
    <d v="2023-05-16T14:37:58"/>
    <n v="3"/>
    <n v="3"/>
    <m/>
    <m/>
    <m/>
    <m/>
    <m/>
    <m/>
    <n v="1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1"/>
    <x v="22"/>
    <d v="2023-05-16T14:37:58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1"/>
    <x v="23"/>
    <d v="2023-05-16T14:37:58"/>
    <n v="4"/>
    <m/>
    <m/>
    <m/>
    <m/>
    <n v="2"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1"/>
    <x v="30"/>
    <d v="2023-05-16T14:37:58"/>
    <n v="3"/>
    <n v="2"/>
    <n v="1"/>
    <m/>
    <m/>
    <m/>
    <m/>
    <n v="2"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1"/>
    <x v="9"/>
    <d v="2023-05-16T14:37:58"/>
    <n v="162"/>
    <n v="1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1"/>
    <x v="10"/>
    <d v="2023-05-16T14:37:58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1"/>
    <x v="11"/>
    <d v="2023-05-16T14:37:58"/>
    <n v="162"/>
    <n v="73"/>
    <n v="8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1"/>
    <x v="12"/>
    <d v="2023-05-16T14:37:58"/>
    <n v="9"/>
    <n v="2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1"/>
    <x v="32"/>
    <d v="2023-05-16T14:37:58"/>
    <n v="6"/>
    <n v="4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13"/>
    <d v="2023-05-16T14:38:35"/>
    <n v="35"/>
    <m/>
    <m/>
    <m/>
    <n v="19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14"/>
    <d v="2023-05-16T14:38:35"/>
    <n v="3"/>
    <m/>
    <m/>
    <m/>
    <n v="1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15"/>
    <d v="2023-05-16T14:38:35"/>
    <n v="46"/>
    <m/>
    <m/>
    <m/>
    <m/>
    <m/>
    <n v="28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16"/>
    <d v="2023-05-16T14:38:35"/>
    <n v="28"/>
    <m/>
    <m/>
    <m/>
    <m/>
    <m/>
    <m/>
    <m/>
    <n v="13"/>
    <m/>
    <n v="12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17"/>
    <d v="2023-05-16T14:38:35"/>
    <n v="20.8"/>
    <n v="3.2"/>
    <n v="3.2"/>
    <n v="14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3"/>
    <d v="2023-05-16T14:38:35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18"/>
    <d v="2023-05-16T14:38:35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29"/>
    <d v="2023-05-16T14:38:35"/>
    <n v="10.8"/>
    <m/>
    <n v="4"/>
    <m/>
    <m/>
    <m/>
    <n v="6.8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4"/>
    <d v="2023-05-16T14:38:35"/>
    <n v="4.4000000000000004"/>
    <m/>
    <n v="4.400000000000000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5"/>
    <d v="2023-05-16T14:38:35"/>
    <n v="71"/>
    <n v="32"/>
    <n v="39"/>
    <n v="1"/>
    <n v="1"/>
    <n v="5"/>
    <n v="10"/>
    <n v="9"/>
    <n v="14"/>
    <n v="9"/>
    <n v="13"/>
    <m/>
    <n v="6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6"/>
    <d v="2023-05-16T14:38:35"/>
    <n v="2"/>
    <n v="2"/>
    <n v="0"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8"/>
    <d v="2023-05-16T14:38:35"/>
    <n v="6"/>
    <m/>
    <m/>
    <m/>
    <n v="4"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23"/>
    <d v="2023-05-16T14:38:3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30"/>
    <d v="2023-05-16T14:38:35"/>
    <n v="1"/>
    <n v="1"/>
    <n v="0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9"/>
    <d v="2023-05-16T14:38:35"/>
    <n v="55"/>
    <n v="5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10"/>
    <d v="2023-05-16T14:38:35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11"/>
    <d v="2023-05-16T14:38:35"/>
    <n v="55"/>
    <n v="28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6"/>
    <x v="1"/>
    <x v="12"/>
    <d v="2023-05-16T14:38:35"/>
    <n v="7"/>
    <n v="3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13"/>
    <d v="2023-05-16T14:38:49"/>
    <n v="50"/>
    <m/>
    <m/>
    <m/>
    <n v="26"/>
    <n v="2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14"/>
    <d v="2023-05-16T14:38:49"/>
    <n v="190"/>
    <m/>
    <m/>
    <m/>
    <n v="118"/>
    <n v="7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15"/>
    <d v="2023-05-16T14:38:49"/>
    <n v="438"/>
    <m/>
    <m/>
    <m/>
    <m/>
    <n v="42"/>
    <n v="242"/>
    <n v="15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16"/>
    <d v="2023-05-16T14:38:49"/>
    <n v="181"/>
    <m/>
    <m/>
    <m/>
    <m/>
    <m/>
    <m/>
    <m/>
    <n v="84"/>
    <m/>
    <n v="66"/>
    <n v="10"/>
    <n v="2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17"/>
    <d v="2023-05-16T14:38:49"/>
    <n v="109.6"/>
    <n v="11.2"/>
    <n v="25.6"/>
    <n v="7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1"/>
    <d v="2023-05-16T14:38:49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2"/>
    <d v="2023-05-16T14:38:49"/>
    <n v="8"/>
    <m/>
    <m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3"/>
    <d v="2023-05-16T14:38:49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18"/>
    <d v="2023-05-16T14:38:49"/>
    <n v="20"/>
    <m/>
    <m/>
    <m/>
    <n v="10"/>
    <n v="2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19"/>
    <d v="2023-05-16T14:38:49"/>
    <n v="12"/>
    <m/>
    <m/>
    <m/>
    <m/>
    <m/>
    <m/>
    <m/>
    <m/>
    <n v="1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20"/>
    <d v="2023-05-16T14:38:49"/>
    <n v="6"/>
    <m/>
    <n v="2"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29"/>
    <d v="2023-05-16T14:38:49"/>
    <n v="14.4"/>
    <m/>
    <n v="4"/>
    <n v="4.8"/>
    <n v="3.2"/>
    <n v="2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4"/>
    <d v="2023-05-16T14:38:49"/>
    <n v="12.8"/>
    <m/>
    <n v="4.4000000000000004"/>
    <n v="3.6"/>
    <n v="4.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5"/>
    <d v="2023-05-16T14:38:49"/>
    <n v="549"/>
    <n v="214"/>
    <n v="335"/>
    <n v="7"/>
    <n v="16"/>
    <n v="39"/>
    <n v="72"/>
    <n v="69"/>
    <n v="121"/>
    <n v="77"/>
    <n v="84"/>
    <m/>
    <n v="33"/>
    <n v="10"/>
    <n v="2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6"/>
    <d v="2023-05-16T14:38:49"/>
    <n v="14"/>
    <n v="7"/>
    <n v="7"/>
    <m/>
    <m/>
    <m/>
    <n v="5"/>
    <n v="1"/>
    <n v="2"/>
    <n v="2"/>
    <m/>
    <n v="4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7"/>
    <d v="2023-05-16T14:38:49"/>
    <n v="2"/>
    <n v="1"/>
    <n v="1"/>
    <m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8"/>
    <d v="2023-05-16T14:38:49"/>
    <n v="8"/>
    <n v="3"/>
    <n v="5"/>
    <m/>
    <n v="2"/>
    <n v="3"/>
    <n v="2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21"/>
    <d v="2023-05-16T14:38:49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22"/>
    <d v="2023-05-16T14:38:49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23"/>
    <d v="2023-05-16T14:38:49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30"/>
    <d v="2023-05-16T14:38:49"/>
    <n v="8"/>
    <n v="5"/>
    <n v="3"/>
    <m/>
    <m/>
    <m/>
    <n v="6"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9"/>
    <d v="2023-05-16T14:38:49"/>
    <n v="332"/>
    <n v="3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10"/>
    <d v="2023-05-16T14:38:49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11"/>
    <d v="2023-05-16T14:38:49"/>
    <n v="332"/>
    <n v="136"/>
    <n v="19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40"/>
    <x v="1"/>
    <x v="12"/>
    <d v="2023-05-16T14:38:49"/>
    <n v="40"/>
    <n v="15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13"/>
    <d v="2023-05-16T14:39:04"/>
    <n v="72"/>
    <m/>
    <m/>
    <m/>
    <n v="48"/>
    <n v="2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14"/>
    <d v="2023-05-16T14:39:04"/>
    <n v="70"/>
    <m/>
    <m/>
    <m/>
    <n v="32"/>
    <n v="3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15"/>
    <d v="2023-05-16T14:39:04"/>
    <n v="282"/>
    <m/>
    <m/>
    <m/>
    <m/>
    <n v="14"/>
    <n v="170"/>
    <n v="9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16"/>
    <d v="2023-05-16T14:39:04"/>
    <n v="106"/>
    <m/>
    <m/>
    <m/>
    <m/>
    <m/>
    <m/>
    <m/>
    <n v="49"/>
    <m/>
    <n v="30"/>
    <n v="12"/>
    <n v="1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17"/>
    <d v="2023-05-16T14:39:04"/>
    <n v="121.6"/>
    <n v="5.6"/>
    <n v="36.799999999999997"/>
    <n v="79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2"/>
    <d v="2023-05-16T14:39:04"/>
    <n v="2"/>
    <m/>
    <m/>
    <m/>
    <n v="2"/>
    <n v="0"/>
    <n v="0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3"/>
    <d v="2023-05-16T14:39:04"/>
    <n v="2"/>
    <m/>
    <m/>
    <m/>
    <m/>
    <m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18"/>
    <d v="2023-05-16T14:39:04"/>
    <n v="6"/>
    <m/>
    <n v="0"/>
    <n v="2"/>
    <n v="2"/>
    <n v="0"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19"/>
    <d v="2023-05-16T14:39:04"/>
    <n v="3"/>
    <m/>
    <m/>
    <m/>
    <m/>
    <m/>
    <m/>
    <m/>
    <m/>
    <n v="3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28"/>
    <d v="2023-05-16T14:39:04"/>
    <n v="7.2"/>
    <n v="4"/>
    <n v="0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29"/>
    <d v="2023-05-16T14:39:04"/>
    <n v="8.8000000000000007"/>
    <n v="0"/>
    <n v="4.4000000000000004"/>
    <n v="0"/>
    <n v="0"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4"/>
    <d v="2023-05-16T14:39:04"/>
    <n v="3.6"/>
    <n v="0"/>
    <n v="0"/>
    <n v="0"/>
    <n v="3.6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5"/>
    <d v="2023-05-16T14:39:04"/>
    <n v="347"/>
    <n v="153"/>
    <n v="194"/>
    <n v="2"/>
    <n v="11"/>
    <n v="30"/>
    <n v="40"/>
    <n v="39"/>
    <n v="85"/>
    <n v="49"/>
    <n v="49"/>
    <m/>
    <n v="15"/>
    <n v="12"/>
    <n v="1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6"/>
    <d v="2023-05-16T14:39:04"/>
    <n v="5"/>
    <n v="2"/>
    <n v="3"/>
    <n v="1"/>
    <n v="0"/>
    <n v="1"/>
    <n v="1"/>
    <n v="0"/>
    <n v="1"/>
    <n v="0"/>
    <m/>
    <n v="1"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8"/>
    <d v="2023-05-16T14:39:04"/>
    <n v="4"/>
    <n v="1"/>
    <n v="3"/>
    <n v="0"/>
    <n v="1"/>
    <n v="0"/>
    <n v="2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9"/>
    <d v="2023-05-16T14:39:04"/>
    <n v="409"/>
    <n v="40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10"/>
    <d v="2023-05-16T14:39:04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11"/>
    <d v="2023-05-16T14:39:04"/>
    <n v="409"/>
    <n v="188"/>
    <n v="2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0"/>
    <x v="1"/>
    <x v="12"/>
    <d v="2023-05-16T14:39:04"/>
    <n v="37"/>
    <n v="14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"/>
    <x v="13"/>
    <d v="2023-05-16T14:39:18"/>
    <n v="37"/>
    <m/>
    <m/>
    <m/>
    <n v="14"/>
    <n v="2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"/>
    <x v="14"/>
    <d v="2023-05-16T14:39:18"/>
    <n v="26"/>
    <m/>
    <m/>
    <m/>
    <n v="8"/>
    <n v="17"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"/>
    <x v="15"/>
    <d v="2023-05-16T14:39:18"/>
    <n v="64"/>
    <m/>
    <m/>
    <m/>
    <m/>
    <n v="2"/>
    <n v="32"/>
    <n v="3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"/>
    <x v="16"/>
    <d v="2023-05-16T14:39:18"/>
    <n v="17"/>
    <m/>
    <m/>
    <m/>
    <m/>
    <m/>
    <m/>
    <m/>
    <n v="8"/>
    <m/>
    <n v="4"/>
    <m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"/>
    <x v="17"/>
    <d v="2023-05-16T14:39:18"/>
    <n v="27.2"/>
    <m/>
    <n v="3.2"/>
    <n v="2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"/>
    <x v="2"/>
    <d v="2023-05-16T14:39:1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"/>
    <x v="3"/>
    <d v="2023-05-16T14:39:18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"/>
    <x v="18"/>
    <d v="2023-05-16T14:39:18"/>
    <n v="6"/>
    <m/>
    <m/>
    <m/>
    <n v="2"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"/>
    <x v="29"/>
    <d v="2023-05-16T14:39:18"/>
    <n v="7.6"/>
    <m/>
    <n v="2.8"/>
    <m/>
    <n v="3.2"/>
    <n v="1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"/>
    <x v="5"/>
    <d v="2023-05-16T14:39:18"/>
    <n v="88"/>
    <n v="43"/>
    <n v="45"/>
    <m/>
    <n v="1"/>
    <n v="8"/>
    <n v="11"/>
    <n v="21"/>
    <n v="16"/>
    <n v="15"/>
    <n v="9"/>
    <m/>
    <n v="2"/>
    <m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"/>
    <x v="6"/>
    <d v="2023-05-16T14:39:18"/>
    <n v="3"/>
    <n v="3"/>
    <m/>
    <m/>
    <m/>
    <m/>
    <n v="1"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1"/>
    <x v="8"/>
    <d v="2023-05-16T14:39:18"/>
    <n v="3"/>
    <n v="1"/>
    <n v="2"/>
    <m/>
    <n v="1"/>
    <m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1"/>
    <x v="9"/>
    <d v="2023-05-16T14:39:18"/>
    <n v="132"/>
    <n v="1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0"/>
    <x v="11"/>
    <x v="10"/>
    <d v="2023-05-16T14:39:18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1"/>
    <x v="11"/>
    <d v="2023-05-16T14:48:55"/>
    <n v="152"/>
    <n v="55"/>
    <n v="9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9"/>
    <x v="11"/>
    <x v="12"/>
    <d v="2023-05-16T14:48:55"/>
    <n v="8"/>
    <n v="2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0"/>
    <x v="11"/>
    <x v="13"/>
    <d v="2023-05-16T14:49:26"/>
    <n v="34"/>
    <m/>
    <m/>
    <m/>
    <n v="32"/>
    <n v="2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0"/>
    <x v="11"/>
    <x v="15"/>
    <d v="2023-05-16T14:49:26"/>
    <n v="52"/>
    <m/>
    <m/>
    <m/>
    <m/>
    <n v="6"/>
    <n v="24"/>
    <n v="2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50"/>
    <x v="11"/>
    <x v="16"/>
    <d v="2023-05-16T14:49:26"/>
    <n v="8"/>
    <m/>
    <m/>
    <m/>
    <m/>
    <m/>
    <m/>
    <m/>
    <n v="4"/>
    <m/>
    <n v="4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1"/>
    <x v="33"/>
    <d v="2023-04-19T08:04:0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1"/>
    <x v="11"/>
    <d v="2023-04-19T08:04:05"/>
    <n v="595"/>
    <n v="251"/>
    <n v="34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1"/>
    <x v="12"/>
    <d v="2023-04-19T08:04:05"/>
    <n v="98"/>
    <n v="27"/>
    <n v="7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1"/>
    <x v="34"/>
    <d v="2023-04-19T08:04:05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8"/>
    <x v="11"/>
    <x v="13"/>
    <d v="2023-04-19T08:04:40"/>
    <n v="102"/>
    <m/>
    <m/>
    <m/>
    <n v="86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16"/>
    <d v="2023-04-19T08:05:38"/>
    <n v="44"/>
    <m/>
    <m/>
    <m/>
    <m/>
    <m/>
    <m/>
    <m/>
    <n v="17"/>
    <m/>
    <n v="20"/>
    <n v="2"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17"/>
    <d v="2023-04-19T08:05:38"/>
    <n v="61.8"/>
    <n v="11.7"/>
    <n v="17.100000000000001"/>
    <n v="3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18"/>
    <d v="2023-04-19T08:05:38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28"/>
    <d v="2023-04-19T08:05:38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29"/>
    <d v="2023-04-19T08:05:38"/>
    <n v="5.6"/>
    <m/>
    <m/>
    <m/>
    <n v="5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5"/>
    <d v="2023-04-19T08:05:38"/>
    <n v="184"/>
    <n v="76"/>
    <n v="108"/>
    <n v="5"/>
    <n v="5"/>
    <n v="10"/>
    <n v="17"/>
    <n v="20"/>
    <n v="51"/>
    <n v="41"/>
    <n v="18"/>
    <m/>
    <n v="10"/>
    <n v="2"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6"/>
    <d v="2023-04-19T08:05:38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8"/>
    <d v="2023-04-19T08:05:38"/>
    <n v="2"/>
    <n v="2"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9"/>
    <d v="2023-04-19T08:05:38"/>
    <n v="273"/>
    <n v="27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10"/>
    <d v="2023-04-19T08:05:38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33"/>
    <d v="2023-04-19T08:05:3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44"/>
    <d v="2023-04-19T08:05:3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11"/>
    <d v="2023-04-19T08:05:38"/>
    <n v="273"/>
    <n v="119"/>
    <n v="15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12"/>
    <d v="2023-04-19T08:05:38"/>
    <n v="17"/>
    <n v="8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34"/>
    <d v="2023-04-19T08:05:38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45"/>
    <d v="2023-04-19T08:05:38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46"/>
    <x v="11"/>
    <x v="32"/>
    <d v="2023-04-19T08:05:38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13"/>
    <d v="2023-04-19T08:05:58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15"/>
    <d v="2023-04-19T08:05:58"/>
    <n v="28"/>
    <m/>
    <m/>
    <m/>
    <m/>
    <n v="2"/>
    <n v="14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16"/>
    <d v="2023-04-19T08:05:58"/>
    <n v="8"/>
    <m/>
    <m/>
    <m/>
    <m/>
    <m/>
    <m/>
    <m/>
    <n v="4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17"/>
    <d v="2023-04-19T08:05:58"/>
    <n v="7.2"/>
    <n v="3.6"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3"/>
    <d v="2023-04-19T08:05:58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18"/>
    <d v="2023-04-19T08:05:58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4"/>
    <d v="2023-04-19T08:05:58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5"/>
    <d v="2023-04-19T08:05:58"/>
    <n v="25"/>
    <n v="8"/>
    <n v="18"/>
    <n v="1"/>
    <m/>
    <n v="1"/>
    <n v="3"/>
    <n v="1"/>
    <n v="7"/>
    <n v="6"/>
    <n v="4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6"/>
    <d v="2023-04-19T08:05:58"/>
    <n v="3"/>
    <m/>
    <n v="3"/>
    <m/>
    <m/>
    <m/>
    <m/>
    <m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8"/>
    <d v="2023-04-19T08:05:58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9"/>
    <d v="2023-04-19T08:05:58"/>
    <n v="106"/>
    <n v="10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10"/>
    <d v="2023-04-19T08:05:58"/>
    <n v="22"/>
    <n v="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11"/>
    <d v="2023-04-19T08:05:58"/>
    <n v="106"/>
    <n v="48"/>
    <n v="5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9"/>
    <x v="11"/>
    <x v="12"/>
    <d v="2023-04-19T08:05:58"/>
    <n v="22"/>
    <n v="8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1"/>
    <x v="13"/>
    <d v="2023-04-19T08:06:21"/>
    <n v="38"/>
    <m/>
    <m/>
    <m/>
    <n v="26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1"/>
    <x v="15"/>
    <d v="2023-04-19T08:06:21"/>
    <n v="108"/>
    <m/>
    <m/>
    <m/>
    <m/>
    <n v="6"/>
    <n v="46"/>
    <n v="5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5"/>
    <x v="16"/>
    <d v="2023-04-19T08:06:21"/>
    <n v="31"/>
    <m/>
    <m/>
    <m/>
    <m/>
    <m/>
    <m/>
    <m/>
    <n v="19"/>
    <m/>
    <n v="10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5"/>
    <x v="17"/>
    <d v="2023-04-19T08:06:21"/>
    <n v="19.5"/>
    <m/>
    <n v="9"/>
    <n v="10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5"/>
    <x v="1"/>
    <d v="2023-04-19T08:06:21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5"/>
    <x v="3"/>
    <d v="2023-04-19T08:06:21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5"/>
    <x v="18"/>
    <d v="2023-04-19T08:06:21"/>
    <n v="10"/>
    <m/>
    <m/>
    <n v="4"/>
    <n v="2"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5"/>
    <x v="11"/>
    <d v="2023-04-19T08:16:30"/>
    <n v="37"/>
    <n v="15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7"/>
    <x v="5"/>
    <x v="12"/>
    <d v="2023-04-19T08:16:30"/>
    <n v="6"/>
    <n v="4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4"/>
    <x v="5"/>
    <x v="13"/>
    <d v="2023-04-19T08:16:48"/>
    <n v="22"/>
    <m/>
    <m/>
    <m/>
    <n v="18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4"/>
    <x v="16"/>
    <x v="15"/>
    <d v="2023-04-19T08:16:48"/>
    <n v="42"/>
    <m/>
    <m/>
    <m/>
    <m/>
    <n v="8"/>
    <n v="18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4"/>
    <x v="16"/>
    <x v="16"/>
    <d v="2023-04-19T08:16:48"/>
    <n v="6"/>
    <m/>
    <m/>
    <m/>
    <m/>
    <m/>
    <m/>
    <m/>
    <n v="2"/>
    <m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4"/>
    <x v="16"/>
    <x v="17"/>
    <d v="2023-04-19T08:16:48"/>
    <n v="29.7"/>
    <m/>
    <n v="8.1"/>
    <n v="2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4"/>
    <x v="16"/>
    <x v="2"/>
    <d v="2023-04-19T08:16:4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4"/>
    <x v="16"/>
    <x v="18"/>
    <d v="2023-04-19T08:16:4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4"/>
    <x v="16"/>
    <x v="5"/>
    <d v="2023-04-19T08:16:48"/>
    <n v="47"/>
    <n v="30"/>
    <n v="17"/>
    <m/>
    <n v="2"/>
    <n v="8"/>
    <n v="9"/>
    <n v="6"/>
    <n v="9"/>
    <n v="8"/>
    <n v="2"/>
    <m/>
    <n v="1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4"/>
    <x v="16"/>
    <x v="6"/>
    <d v="2023-04-19T08:16:48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4"/>
    <x v="16"/>
    <x v="9"/>
    <d v="2023-04-19T08:16:48"/>
    <n v="50"/>
    <n v="5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14"/>
    <x v="16"/>
    <x v="11"/>
    <d v="2023-04-19T08:16:48"/>
    <n v="50"/>
    <n v="26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8"/>
    <x v="11"/>
    <x v="15"/>
    <d v="2023-04-19T08:17:2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8"/>
    <x v="11"/>
    <x v="5"/>
    <d v="2023-04-19T08:17:25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8"/>
    <x v="11"/>
    <x v="9"/>
    <d v="2023-04-19T08:17:25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8"/>
    <x v="11"/>
    <x v="10"/>
    <d v="2023-04-19T08:17:25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108"/>
    <x v="11"/>
    <x v="11"/>
    <d v="2023-04-19T08:17:25"/>
    <n v="16"/>
    <n v="7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1"/>
    <x v="19"/>
    <d v="2023-04-19T08:06:21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1"/>
    <x v="28"/>
    <d v="2023-04-19T08:06:21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1"/>
    <x v="29"/>
    <d v="2023-04-19T08:06:21"/>
    <n v="7.6"/>
    <m/>
    <m/>
    <n v="7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1"/>
    <x v="4"/>
    <d v="2023-04-19T08:06:21"/>
    <n v="6.4"/>
    <m/>
    <m/>
    <n v="3.2"/>
    <m/>
    <m/>
    <m/>
    <n v="3.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1"/>
    <x v="5"/>
    <d v="2023-04-19T08:06:21"/>
    <n v="106"/>
    <n v="38"/>
    <n v="68"/>
    <m/>
    <n v="3"/>
    <n v="4"/>
    <n v="13"/>
    <n v="9"/>
    <n v="23"/>
    <n v="28"/>
    <n v="19"/>
    <m/>
    <n v="5"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1"/>
    <x v="6"/>
    <d v="2023-04-19T08:06:21"/>
    <n v="6"/>
    <n v="2"/>
    <n v="4"/>
    <m/>
    <m/>
    <n v="2"/>
    <n v="1"/>
    <m/>
    <n v="2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1"/>
    <x v="8"/>
    <d v="2023-04-19T08:06:21"/>
    <n v="4"/>
    <n v="3"/>
    <n v="1"/>
    <m/>
    <m/>
    <n v="3"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6"/>
    <x v="9"/>
    <d v="2023-04-19T08:06:21"/>
    <n v="220"/>
    <n v="2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6"/>
    <x v="10"/>
    <d v="2023-04-19T08:06:21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6"/>
    <x v="11"/>
    <d v="2023-04-19T08:06:21"/>
    <n v="220"/>
    <n v="110"/>
    <n v="1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4"/>
    <x v="16"/>
    <x v="12"/>
    <d v="2023-04-19T08:06:21"/>
    <n v="32"/>
    <n v="13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5"/>
    <x v="18"/>
    <x v="13"/>
    <d v="2023-04-19T08:07:21"/>
    <n v="16"/>
    <m/>
    <m/>
    <m/>
    <n v="1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5"/>
    <x v="18"/>
    <x v="15"/>
    <d v="2023-04-19T08:07:21"/>
    <n v="38"/>
    <m/>
    <m/>
    <m/>
    <m/>
    <n v="8"/>
    <n v="16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5"/>
    <x v="18"/>
    <x v="16"/>
    <d v="2023-04-19T08:07:21"/>
    <n v="17"/>
    <m/>
    <m/>
    <m/>
    <m/>
    <m/>
    <m/>
    <m/>
    <n v="9"/>
    <m/>
    <n v="8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5"/>
    <x v="18"/>
    <x v="17"/>
    <d v="2023-04-19T08:07:21"/>
    <n v="7.2"/>
    <n v="0.9"/>
    <n v="0.9"/>
    <n v="5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5"/>
    <x v="11"/>
    <x v="5"/>
    <d v="2023-04-19T08:07:21"/>
    <n v="44"/>
    <n v="11"/>
    <n v="33"/>
    <n v="1"/>
    <n v="1"/>
    <n v="2"/>
    <n v="6"/>
    <n v="6"/>
    <n v="8"/>
    <n v="7"/>
    <n v="9"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5"/>
    <x v="11"/>
    <x v="9"/>
    <d v="2023-04-19T08:07:21"/>
    <n v="124"/>
    <n v="1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5"/>
    <x v="11"/>
    <x v="10"/>
    <d v="2023-04-19T08:07:21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5"/>
    <x v="11"/>
    <x v="11"/>
    <d v="2023-04-19T08:07:21"/>
    <n v="124"/>
    <n v="54"/>
    <n v="7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5"/>
    <x v="11"/>
    <x v="12"/>
    <d v="2023-04-19T08:07:21"/>
    <n v="8"/>
    <n v="2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13"/>
    <d v="2023-04-19T08:08:23"/>
    <n v="253"/>
    <m/>
    <m/>
    <m/>
    <n v="206"/>
    <n v="30"/>
    <m/>
    <m/>
    <n v="8"/>
    <m/>
    <n v="6"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15"/>
    <d v="2023-04-19T08:08:23"/>
    <n v="464"/>
    <m/>
    <m/>
    <m/>
    <m/>
    <n v="76"/>
    <n v="230"/>
    <n v="15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16"/>
    <d v="2023-04-19T08:08:23"/>
    <n v="252"/>
    <m/>
    <m/>
    <m/>
    <m/>
    <m/>
    <m/>
    <m/>
    <n v="104"/>
    <m/>
    <n v="88"/>
    <n v="22"/>
    <n v="38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17"/>
    <d v="2023-04-19T08:08:23"/>
    <n v="295.39999999999998"/>
    <n v="29.3"/>
    <n v="78.099999999999994"/>
    <n v="18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1"/>
    <d v="2023-04-19T08:08:23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3"/>
    <d v="2023-04-19T08:08:23"/>
    <n v="12"/>
    <m/>
    <m/>
    <m/>
    <m/>
    <n v="2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18"/>
    <d v="2023-04-19T08:08:23"/>
    <n v="18"/>
    <m/>
    <m/>
    <n v="2"/>
    <n v="4"/>
    <n v="2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19"/>
    <d v="2023-04-19T08:08:23"/>
    <n v="6"/>
    <m/>
    <m/>
    <m/>
    <m/>
    <m/>
    <m/>
    <m/>
    <m/>
    <n v="3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28"/>
    <d v="2023-04-19T08:08:23"/>
    <n v="0.8"/>
    <m/>
    <m/>
    <n v="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20"/>
    <d v="2023-04-19T08:08:23"/>
    <n v="16"/>
    <m/>
    <n v="8"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41"/>
    <d v="2023-04-19T08:08:23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29"/>
    <d v="2023-04-19T08:08:23"/>
    <n v="13.2"/>
    <m/>
    <n v="4.8"/>
    <n v="5.2"/>
    <n v="3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4"/>
    <d v="2023-04-19T08:08:23"/>
    <n v="13.2"/>
    <n v="3.6"/>
    <n v="1.6"/>
    <n v="4.4000000000000004"/>
    <n v="3.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76"/>
    <x v="11"/>
    <x v="5"/>
    <d v="2023-04-19T08:08:23"/>
    <n v="690"/>
    <n v="239"/>
    <n v="451"/>
    <n v="14"/>
    <n v="32"/>
    <n v="71"/>
    <n v="103"/>
    <n v="53"/>
    <n v="115"/>
    <n v="80"/>
    <n v="112"/>
    <m/>
    <n v="47"/>
    <n v="25"/>
    <n v="38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11"/>
    <x v="6"/>
    <d v="2023-04-21T10:34:36"/>
    <n v="3"/>
    <n v="3"/>
    <n v="1"/>
    <m/>
    <m/>
    <m/>
    <m/>
    <m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11"/>
    <x v="8"/>
    <d v="2023-04-21T10:34:36"/>
    <n v="2"/>
    <m/>
    <m/>
    <m/>
    <m/>
    <m/>
    <n v="1"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1"/>
    <s v="5"/>
    <n v="2023"/>
    <x v="29"/>
    <x v="11"/>
    <x v="9"/>
    <d v="2023-04-21T10:34:36"/>
    <n v="270"/>
    <n v="27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1"/>
    <x v="11"/>
    <x v="11"/>
    <d v="2023-04-19T09:37:50"/>
    <n v="164"/>
    <n v="74"/>
    <n v="9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31"/>
    <x v="11"/>
    <x v="12"/>
    <d v="2023-04-19T09:37:50"/>
    <n v="6"/>
    <n v="2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11"/>
    <x v="13"/>
    <d v="2023-04-19T09:45:07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11"/>
    <x v="15"/>
    <d v="2023-04-19T09:45:07"/>
    <n v="22"/>
    <m/>
    <m/>
    <m/>
    <m/>
    <n v="6"/>
    <n v="1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11"/>
    <x v="16"/>
    <d v="2023-04-19T09:45:07"/>
    <n v="3"/>
    <m/>
    <m/>
    <m/>
    <m/>
    <m/>
    <m/>
    <m/>
    <n v="2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11"/>
    <x v="17"/>
    <d v="2023-04-19T09:45:07"/>
    <n v="3.3"/>
    <n v="3.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11"/>
    <x v="3"/>
    <d v="2023-04-19T09:45:0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1"/>
    <x v="11"/>
    <x v="18"/>
    <d v="2023-04-19T09:45:0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4"/>
    <x v="11"/>
    <x v="11"/>
    <d v="2023-04-19T09:52:39"/>
    <n v="128"/>
    <n v="50"/>
    <n v="7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4"/>
    <x v="11"/>
    <x v="12"/>
    <d v="2023-04-19T09:52:39"/>
    <n v="22"/>
    <n v="6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6"/>
    <x v="11"/>
    <x v="13"/>
    <d v="2023-04-19T09:53:20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6"/>
    <x v="11"/>
    <x v="15"/>
    <d v="2023-04-19T09:53:20"/>
    <n v="10"/>
    <m/>
    <m/>
    <m/>
    <m/>
    <m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6"/>
    <x v="11"/>
    <x v="16"/>
    <d v="2023-04-19T09:53:20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6"/>
    <x v="11"/>
    <x v="5"/>
    <d v="2023-04-19T09:53:20"/>
    <n v="10"/>
    <n v="3"/>
    <n v="7"/>
    <m/>
    <m/>
    <m/>
    <n v="4"/>
    <m/>
    <n v="3"/>
    <n v="2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6"/>
    <x v="11"/>
    <x v="9"/>
    <d v="2023-04-19T09:53:20"/>
    <n v="26"/>
    <n v="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26"/>
    <x v="11"/>
    <x v="11"/>
    <d v="2023-04-19T09:53:20"/>
    <n v="26"/>
    <n v="12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36"/>
    <x v="3"/>
    <x v="15"/>
    <d v="2023-04-19T09:56:10"/>
    <n v="4"/>
    <m/>
    <m/>
    <m/>
    <m/>
    <n v="2"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9"/>
    <x v="3"/>
    <x v="11"/>
    <d v="2023-05-16T14:29:20"/>
    <n v="27"/>
    <n v="11"/>
    <n v="1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9"/>
    <x v="3"/>
    <x v="12"/>
    <d v="2023-05-16T14:29:20"/>
    <n v="2"/>
    <n v="0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6"/>
    <x v="3"/>
    <x v="15"/>
    <d v="2023-05-16T14:29:31"/>
    <n v="6"/>
    <m/>
    <m/>
    <m/>
    <m/>
    <n v="0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6"/>
    <x v="3"/>
    <x v="18"/>
    <d v="2023-05-16T14:29:31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6"/>
    <x v="3"/>
    <x v="28"/>
    <d v="2023-05-16T14:29:31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6"/>
    <x v="3"/>
    <x v="5"/>
    <d v="2023-05-16T14:29:31"/>
    <n v="3"/>
    <n v="1"/>
    <n v="2"/>
    <m/>
    <m/>
    <m/>
    <m/>
    <n v="0"/>
    <n v="2"/>
    <n v="1"/>
    <m/>
    <m/>
    <m/>
    <m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6"/>
    <x v="3"/>
    <x v="6"/>
    <d v="2023-05-16T14:29:31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6"/>
    <x v="3"/>
    <x v="9"/>
    <d v="2023-05-16T14:29:31"/>
    <n v="39"/>
    <n v="3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6"/>
    <x v="3"/>
    <x v="10"/>
    <d v="2023-05-16T14:29:31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6"/>
    <x v="3"/>
    <x v="11"/>
    <d v="2023-05-16T14:29:31"/>
    <n v="39"/>
    <n v="21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6"/>
    <x v="3"/>
    <x v="12"/>
    <d v="2023-05-16T14:29:31"/>
    <n v="9"/>
    <n v="7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0"/>
    <x v="3"/>
    <x v="14"/>
    <d v="2023-05-16T14:29:49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0"/>
    <x v="3"/>
    <x v="5"/>
    <d v="2023-05-16T14:29:49"/>
    <n v="1"/>
    <n v="1"/>
    <n v="0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0"/>
    <x v="3"/>
    <x v="9"/>
    <d v="2023-05-16T14:29:49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0"/>
    <x v="3"/>
    <x v="10"/>
    <d v="2023-05-16T14:29:49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0"/>
    <x v="3"/>
    <x v="11"/>
    <d v="2023-05-16T14:29:49"/>
    <n v="21"/>
    <n v="8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0"/>
    <x v="3"/>
    <x v="12"/>
    <d v="2023-05-16T14:29:49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1"/>
    <x v="3"/>
    <x v="15"/>
    <d v="2023-05-16T14:30:0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1"/>
    <x v="1"/>
    <x v="5"/>
    <d v="2023-05-16T14:30:01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1"/>
    <x v="1"/>
    <x v="9"/>
    <d v="2023-05-16T14:30:01"/>
    <n v="20"/>
    <n v="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1"/>
    <x v="3"/>
    <x v="10"/>
    <d v="2023-05-16T14:30:01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1"/>
    <x v="3"/>
    <x v="11"/>
    <d v="2023-05-16T14:30:01"/>
    <n v="20"/>
    <n v="12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1"/>
    <x v="3"/>
    <x v="12"/>
    <d v="2023-05-16T14:30:01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1"/>
    <x v="3"/>
    <x v="32"/>
    <d v="2023-05-16T14:30:01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7"/>
    <x v="3"/>
    <x v="13"/>
    <d v="2023-05-16T14:30:12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7"/>
    <x v="3"/>
    <x v="15"/>
    <d v="2023-05-16T14:30:12"/>
    <n v="16"/>
    <m/>
    <m/>
    <m/>
    <m/>
    <n v="2"/>
    <n v="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7"/>
    <x v="3"/>
    <x v="16"/>
    <d v="2023-05-16T14:30:12"/>
    <n v="4"/>
    <m/>
    <m/>
    <m/>
    <m/>
    <m/>
    <m/>
    <m/>
    <n v="3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7"/>
    <x v="3"/>
    <x v="17"/>
    <d v="2023-05-16T14:30:12"/>
    <n v="7.2"/>
    <m/>
    <n v="3.2"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7"/>
    <x v="3"/>
    <x v="5"/>
    <d v="2023-05-16T14:30:12"/>
    <n v="18"/>
    <n v="6"/>
    <n v="12"/>
    <m/>
    <n v="1"/>
    <n v="2"/>
    <n v="1"/>
    <n v="3"/>
    <n v="3"/>
    <n v="4"/>
    <n v="3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3"/>
    <x v="6"/>
    <d v="2023-05-16T14:28:54"/>
    <n v="2"/>
    <n v="1"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3"/>
    <x v="9"/>
    <d v="2023-05-16T14:28:54"/>
    <n v="141"/>
    <n v="14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3"/>
    <x v="10"/>
    <d v="2023-05-16T14:28:54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5"/>
    <x v="11"/>
    <d v="2023-05-16T14:28:54"/>
    <n v="141"/>
    <n v="74"/>
    <n v="6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3"/>
    <x v="5"/>
    <x v="12"/>
    <d v="2023-05-16T14:28:54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4"/>
    <x v="5"/>
    <x v="13"/>
    <d v="2023-05-16T14:29:09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4"/>
    <x v="5"/>
    <x v="15"/>
    <d v="2023-05-16T14:29:09"/>
    <n v="19"/>
    <m/>
    <m/>
    <m/>
    <m/>
    <m/>
    <n v="8"/>
    <n v="1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4"/>
    <x v="0"/>
    <x v="16"/>
    <d v="2023-05-16T14:29:09"/>
    <n v="4"/>
    <m/>
    <m/>
    <m/>
    <m/>
    <m/>
    <m/>
    <m/>
    <n v="2"/>
    <m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7"/>
    <x v="0"/>
    <x v="9"/>
    <d v="2023-05-16T14:30:12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7"/>
    <x v="0"/>
    <x v="11"/>
    <d v="2023-05-16T14:30:12"/>
    <n v="12"/>
    <n v="4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3"/>
    <x v="0"/>
    <x v="13"/>
    <d v="2023-05-16T14:30:24"/>
    <n v="24"/>
    <m/>
    <m/>
    <m/>
    <n v="18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3"/>
    <x v="0"/>
    <x v="15"/>
    <d v="2023-05-16T14:30:24"/>
    <n v="16"/>
    <m/>
    <m/>
    <m/>
    <m/>
    <m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3"/>
    <x v="0"/>
    <x v="16"/>
    <d v="2023-05-16T14:30:24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3"/>
    <x v="11"/>
    <x v="17"/>
    <d v="2023-05-16T14:30:24"/>
    <n v="18.7"/>
    <n v="2.7"/>
    <m/>
    <n v="1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3"/>
    <x v="11"/>
    <x v="29"/>
    <d v="2023-05-16T14:30:24"/>
    <n v="5.6"/>
    <m/>
    <m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3"/>
    <x v="11"/>
    <x v="5"/>
    <d v="2023-05-16T14:30:24"/>
    <n v="27"/>
    <n v="17"/>
    <n v="10"/>
    <n v="1"/>
    <m/>
    <n v="5"/>
    <n v="9"/>
    <n v="3"/>
    <n v="4"/>
    <n v="4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3"/>
    <x v="11"/>
    <x v="8"/>
    <d v="2023-05-16T14:30:24"/>
    <n v="2"/>
    <n v="2"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3"/>
    <x v="11"/>
    <x v="9"/>
    <d v="2023-05-16T14:30:24"/>
    <n v="29"/>
    <n v="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3"/>
    <x v="11"/>
    <x v="10"/>
    <d v="2023-05-16T14:30:24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3"/>
    <x v="11"/>
    <x v="11"/>
    <d v="2023-05-16T14:30:24"/>
    <n v="29"/>
    <n v="14"/>
    <n v="1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3"/>
    <x v="11"/>
    <x v="12"/>
    <d v="2023-05-16T14:30:24"/>
    <n v="5"/>
    <n v="0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2"/>
    <x v="11"/>
    <x v="13"/>
    <d v="2023-05-16T14:30:35"/>
    <n v="10"/>
    <m/>
    <m/>
    <m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2"/>
    <x v="11"/>
    <x v="14"/>
    <d v="2023-05-16T14:30:35"/>
    <n v="8"/>
    <m/>
    <m/>
    <m/>
    <n v="2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2"/>
    <x v="11"/>
    <x v="15"/>
    <d v="2023-05-16T14:30:35"/>
    <n v="33"/>
    <m/>
    <m/>
    <m/>
    <m/>
    <n v="2"/>
    <n v="6"/>
    <n v="2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2"/>
    <x v="18"/>
    <x v="16"/>
    <d v="2023-05-16T14:30:35"/>
    <n v="3"/>
    <m/>
    <m/>
    <m/>
    <m/>
    <m/>
    <m/>
    <m/>
    <m/>
    <m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2"/>
    <x v="8"/>
    <x v="17"/>
    <d v="2023-05-16T14:30:35"/>
    <n v="8.8000000000000007"/>
    <n v="2.4"/>
    <n v="3.2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2"/>
    <x v="5"/>
    <x v="5"/>
    <d v="2023-05-16T14:30:35"/>
    <n v="33"/>
    <n v="18"/>
    <n v="15"/>
    <n v="2"/>
    <n v="1"/>
    <n v="1"/>
    <n v="4"/>
    <n v="6"/>
    <n v="3"/>
    <n v="13"/>
    <m/>
    <m/>
    <m/>
    <n v="3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2"/>
    <x v="5"/>
    <x v="9"/>
    <d v="2023-05-16T14:30:35"/>
    <n v="116"/>
    <n v="1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2"/>
    <x v="5"/>
    <x v="10"/>
    <d v="2023-05-16T14:30:3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2"/>
    <x v="5"/>
    <x v="11"/>
    <d v="2023-05-16T14:30:35"/>
    <n v="116"/>
    <n v="53"/>
    <n v="6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2"/>
    <x v="18"/>
    <x v="12"/>
    <d v="2023-05-16T14:30:35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7"/>
    <x v="18"/>
    <x v="14"/>
    <d v="2023-05-16T14:31:1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7"/>
    <x v="18"/>
    <x v="15"/>
    <d v="2023-05-16T14:31:19"/>
    <n v="2"/>
    <m/>
    <m/>
    <m/>
    <m/>
    <m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7"/>
    <x v="8"/>
    <x v="16"/>
    <d v="2023-05-16T14:31:19"/>
    <n v="1"/>
    <m/>
    <m/>
    <m/>
    <m/>
    <m/>
    <m/>
    <m/>
    <n v="1"/>
    <m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7"/>
    <x v="8"/>
    <x v="5"/>
    <d v="2023-05-16T14:31:19"/>
    <n v="3"/>
    <n v="2"/>
    <n v="1"/>
    <m/>
    <m/>
    <m/>
    <n v="1"/>
    <m/>
    <n v="0"/>
    <n v="1"/>
    <n v="1"/>
    <m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7"/>
    <x v="8"/>
    <x v="9"/>
    <d v="2023-05-16T14:31:19"/>
    <n v="34"/>
    <n v="3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7"/>
    <x v="8"/>
    <x v="10"/>
    <d v="2023-05-16T14:31:19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7"/>
    <x v="8"/>
    <x v="11"/>
    <d v="2023-05-16T14:31:19"/>
    <n v="34"/>
    <n v="14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7"/>
    <x v="11"/>
    <x v="12"/>
    <d v="2023-05-16T14:31:19"/>
    <n v="7"/>
    <n v="1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7"/>
    <x v="11"/>
    <x v="12"/>
    <d v="2023-05-16T14:26:20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8"/>
    <x v="11"/>
    <x v="15"/>
    <d v="2023-05-16T14:26:32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8"/>
    <x v="11"/>
    <x v="5"/>
    <d v="2023-05-16T14:26:32"/>
    <n v="2"/>
    <m/>
    <n v="2"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8"/>
    <x v="11"/>
    <x v="9"/>
    <d v="2023-05-16T14:26:32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8"/>
    <x v="2"/>
    <x v="10"/>
    <d v="2023-05-16T14:26:32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8"/>
    <x v="2"/>
    <x v="11"/>
    <d v="2023-05-16T14:26:32"/>
    <n v="38"/>
    <n v="13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8"/>
    <x v="2"/>
    <x v="12"/>
    <d v="2023-05-16T14:26:32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9"/>
    <x v="2"/>
    <x v="15"/>
    <d v="2023-05-16T14:26:44"/>
    <n v="10"/>
    <m/>
    <m/>
    <m/>
    <m/>
    <m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9"/>
    <x v="2"/>
    <x v="1"/>
    <d v="2023-05-16T14:26:4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9"/>
    <x v="2"/>
    <x v="18"/>
    <d v="2023-05-16T14:26:4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9"/>
    <x v="2"/>
    <x v="5"/>
    <d v="2023-05-16T14:26:44"/>
    <n v="5"/>
    <n v="2"/>
    <n v="3"/>
    <m/>
    <m/>
    <m/>
    <m/>
    <m/>
    <n v="4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9"/>
    <x v="2"/>
    <x v="6"/>
    <d v="2023-05-16T14:26:44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9"/>
    <x v="2"/>
    <x v="9"/>
    <d v="2023-05-16T14:26:44"/>
    <n v="53"/>
    <n v="5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9"/>
    <x v="2"/>
    <x v="10"/>
    <d v="2023-05-16T14:26:44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9"/>
    <x v="2"/>
    <x v="11"/>
    <d v="2023-05-16T14:26:44"/>
    <n v="53"/>
    <n v="22"/>
    <n v="3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9"/>
    <x v="2"/>
    <x v="12"/>
    <d v="2023-05-16T14:26:44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2"/>
    <x v="2"/>
    <x v="13"/>
    <d v="2023-05-16T14:26:56"/>
    <n v="8"/>
    <m/>
    <m/>
    <m/>
    <n v="2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2"/>
    <x v="2"/>
    <x v="15"/>
    <d v="2023-05-16T14:26:56"/>
    <n v="14"/>
    <m/>
    <m/>
    <m/>
    <m/>
    <m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2"/>
    <x v="2"/>
    <x v="16"/>
    <d v="2023-05-16T14:26:56"/>
    <n v="6"/>
    <m/>
    <m/>
    <m/>
    <m/>
    <m/>
    <m/>
    <m/>
    <n v="1"/>
    <m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2"/>
    <x v="2"/>
    <x v="20"/>
    <d v="2023-05-16T14:26:56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2"/>
    <x v="2"/>
    <x v="5"/>
    <d v="2023-05-16T14:26:56"/>
    <n v="15"/>
    <n v="9"/>
    <n v="6"/>
    <m/>
    <m/>
    <m/>
    <n v="1"/>
    <n v="3"/>
    <n v="5"/>
    <n v="2"/>
    <n v="1"/>
    <m/>
    <n v="2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2"/>
    <x v="2"/>
    <x v="7"/>
    <d v="2023-05-16T14:26:56"/>
    <n v="1"/>
    <n v="1"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2"/>
    <x v="2"/>
    <x v="9"/>
    <d v="2023-05-16T14:26:56"/>
    <n v="67"/>
    <n v="6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2"/>
    <x v="2"/>
    <x v="10"/>
    <d v="2023-05-16T14:26:56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2"/>
    <x v="2"/>
    <x v="11"/>
    <d v="2023-05-16T14:26:56"/>
    <n v="67"/>
    <n v="32"/>
    <n v="3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2"/>
    <x v="2"/>
    <x v="12"/>
    <d v="2023-05-16T14:26:56"/>
    <n v="8"/>
    <n v="3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3"/>
    <x v="6"/>
    <x v="13"/>
    <d v="2023-05-16T14:27:08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3"/>
    <x v="6"/>
    <x v="15"/>
    <d v="2023-05-16T14:27:08"/>
    <n v="12"/>
    <m/>
    <m/>
    <m/>
    <m/>
    <n v="2"/>
    <n v="8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3"/>
    <x v="6"/>
    <x v="16"/>
    <d v="2023-05-16T14:27:08"/>
    <n v="2"/>
    <m/>
    <m/>
    <m/>
    <m/>
    <m/>
    <m/>
    <m/>
    <n v="1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3"/>
    <x v="6"/>
    <x v="17"/>
    <d v="2023-05-16T14:27:08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3"/>
    <x v="6"/>
    <x v="5"/>
    <d v="2023-05-16T14:27:08"/>
    <n v="11"/>
    <n v="6"/>
    <n v="5"/>
    <m/>
    <m/>
    <n v="1"/>
    <n v="1"/>
    <n v="2"/>
    <n v="4"/>
    <n v="1"/>
    <n v="1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3"/>
    <x v="6"/>
    <x v="23"/>
    <d v="2023-05-16T14:27:08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3"/>
    <x v="6"/>
    <x v="30"/>
    <d v="2023-05-16T14:27:08"/>
    <n v="1"/>
    <n v="0"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3"/>
    <x v="6"/>
    <x v="9"/>
    <d v="2023-05-16T14:27:08"/>
    <n v="60"/>
    <n v="6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8"/>
    <x v="6"/>
    <x v="13"/>
    <d v="2023-05-16T14:31:43"/>
    <n v="8"/>
    <m/>
    <m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8"/>
    <x v="6"/>
    <x v="15"/>
    <d v="2023-05-16T14:31:43"/>
    <n v="26"/>
    <m/>
    <m/>
    <m/>
    <m/>
    <m/>
    <n v="8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8"/>
    <x v="6"/>
    <x v="16"/>
    <d v="2023-05-16T14:31:43"/>
    <n v="3"/>
    <m/>
    <m/>
    <m/>
    <m/>
    <m/>
    <m/>
    <m/>
    <n v="3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8"/>
    <x v="13"/>
    <x v="17"/>
    <d v="2023-05-16T14:31:43"/>
    <n v="3.2"/>
    <m/>
    <n v="3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8"/>
    <x v="13"/>
    <x v="5"/>
    <d v="2023-05-16T14:31:43"/>
    <n v="21"/>
    <n v="5"/>
    <n v="16"/>
    <m/>
    <n v="1"/>
    <m/>
    <n v="3"/>
    <n v="1"/>
    <n v="4"/>
    <n v="9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8"/>
    <x v="13"/>
    <x v="9"/>
    <d v="2023-05-16T14:31:43"/>
    <n v="27"/>
    <n v="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8"/>
    <x v="13"/>
    <x v="11"/>
    <d v="2023-05-16T14:31:43"/>
    <n v="27"/>
    <n v="10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9"/>
    <x v="13"/>
    <x v="13"/>
    <d v="2023-05-16T14:31:54"/>
    <n v="12"/>
    <m/>
    <m/>
    <m/>
    <n v="1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9"/>
    <x v="13"/>
    <x v="15"/>
    <d v="2023-05-16T14:31:54"/>
    <n v="10"/>
    <m/>
    <m/>
    <m/>
    <m/>
    <m/>
    <n v="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9"/>
    <x v="13"/>
    <x v="16"/>
    <d v="2023-05-16T14:31:54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9"/>
    <x v="13"/>
    <x v="17"/>
    <d v="2023-05-16T14:31:54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9"/>
    <x v="1"/>
    <x v="5"/>
    <d v="2023-05-16T14:31:54"/>
    <n v="14"/>
    <n v="7"/>
    <n v="7"/>
    <m/>
    <m/>
    <n v="1"/>
    <n v="5"/>
    <n v="1"/>
    <n v="1"/>
    <n v="4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9"/>
    <x v="1"/>
    <x v="9"/>
    <d v="2023-05-16T14:31:54"/>
    <n v="20"/>
    <n v="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9"/>
    <x v="1"/>
    <x v="11"/>
    <d v="2023-05-16T14:31:54"/>
    <n v="20"/>
    <n v="11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7"/>
    <x v="1"/>
    <x v="13"/>
    <d v="2023-05-16T14:32:05"/>
    <n v="18"/>
    <m/>
    <m/>
    <m/>
    <n v="10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7"/>
    <x v="1"/>
    <x v="15"/>
    <d v="2023-05-16T14:32:05"/>
    <n v="24"/>
    <m/>
    <m/>
    <m/>
    <m/>
    <m/>
    <n v="12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7"/>
    <x v="1"/>
    <x v="16"/>
    <d v="2023-05-16T14:32:05"/>
    <n v="2"/>
    <m/>
    <m/>
    <m/>
    <m/>
    <m/>
    <m/>
    <m/>
    <m/>
    <m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7"/>
    <x v="1"/>
    <x v="5"/>
    <d v="2023-05-16T14:32:05"/>
    <n v="23"/>
    <n v="7"/>
    <n v="16"/>
    <m/>
    <m/>
    <m/>
    <n v="5"/>
    <n v="4"/>
    <n v="6"/>
    <n v="6"/>
    <m/>
    <m/>
    <m/>
    <m/>
    <n v="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7"/>
    <x v="1"/>
    <x v="9"/>
    <d v="2023-05-16T14:32:05"/>
    <n v="122"/>
    <n v="12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7"/>
    <x v="1"/>
    <x v="10"/>
    <d v="2023-05-16T14:32:05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7"/>
    <x v="1"/>
    <x v="11"/>
    <d v="2023-05-16T14:32:05"/>
    <n v="122"/>
    <n v="52"/>
    <n v="7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7"/>
    <x v="15"/>
    <x v="12"/>
    <d v="2023-05-16T14:32:05"/>
    <n v="17"/>
    <n v="5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7"/>
    <x v="15"/>
    <x v="32"/>
    <d v="2023-05-16T14:32:05"/>
    <n v="6"/>
    <n v="4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1"/>
    <x v="15"/>
    <x v="13"/>
    <d v="2023-05-16T14:32:28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1"/>
    <x v="15"/>
    <x v="15"/>
    <d v="2023-05-16T14:32:28"/>
    <n v="12"/>
    <m/>
    <m/>
    <m/>
    <m/>
    <n v="2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1"/>
    <x v="15"/>
    <x v="16"/>
    <d v="2023-05-16T14:32:28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1"/>
    <x v="15"/>
    <x v="5"/>
    <d v="2023-05-16T14:32:28"/>
    <n v="10"/>
    <n v="4"/>
    <n v="6"/>
    <m/>
    <m/>
    <m/>
    <n v="2"/>
    <n v="1"/>
    <n v="2"/>
    <n v="3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1"/>
    <x v="19"/>
    <x v="9"/>
    <d v="2023-05-16T14:32:28"/>
    <n v="23"/>
    <n v="2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1"/>
    <x v="19"/>
    <x v="11"/>
    <d v="2023-05-16T14:32:28"/>
    <n v="23"/>
    <n v="9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5"/>
    <x v="19"/>
    <x v="13"/>
    <d v="2023-05-16T14:32:38"/>
    <n v="12"/>
    <m/>
    <m/>
    <m/>
    <n v="1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5"/>
    <x v="19"/>
    <x v="15"/>
    <d v="2023-05-16T14:32:38"/>
    <n v="30"/>
    <m/>
    <m/>
    <m/>
    <m/>
    <n v="2"/>
    <n v="2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5"/>
    <x v="19"/>
    <x v="16"/>
    <d v="2023-05-16T14:32:38"/>
    <n v="6"/>
    <m/>
    <m/>
    <m/>
    <m/>
    <m/>
    <m/>
    <m/>
    <n v="6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5"/>
    <x v="19"/>
    <x v="17"/>
    <d v="2023-05-16T14:32:38"/>
    <n v="2.7"/>
    <m/>
    <m/>
    <n v="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5"/>
    <x v="19"/>
    <x v="5"/>
    <d v="2023-05-16T14:32:38"/>
    <n v="28"/>
    <n v="16"/>
    <n v="12"/>
    <m/>
    <m/>
    <n v="1"/>
    <n v="6"/>
    <n v="1"/>
    <n v="12"/>
    <n v="2"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5"/>
    <x v="11"/>
    <x v="9"/>
    <d v="2023-05-16T14:32:38"/>
    <n v="111"/>
    <n v="1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5"/>
    <x v="11"/>
    <x v="10"/>
    <d v="2023-05-16T14:32:38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5"/>
    <x v="11"/>
    <x v="11"/>
    <d v="2023-05-16T14:32:38"/>
    <n v="111"/>
    <n v="52"/>
    <n v="5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5"/>
    <x v="11"/>
    <x v="12"/>
    <d v="2023-05-16T14:32:38"/>
    <n v="21"/>
    <n v="7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2"/>
    <x v="11"/>
    <x v="13"/>
    <d v="2023-05-16T14:32:54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2"/>
    <x v="11"/>
    <x v="14"/>
    <d v="2023-05-16T14:32:54"/>
    <n v="20"/>
    <m/>
    <m/>
    <m/>
    <n v="1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2"/>
    <x v="11"/>
    <x v="15"/>
    <d v="2023-05-16T14:32:54"/>
    <n v="40"/>
    <m/>
    <m/>
    <m/>
    <m/>
    <n v="2"/>
    <n v="30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2"/>
    <x v="11"/>
    <x v="16"/>
    <d v="2023-05-16T14:32:54"/>
    <n v="4"/>
    <m/>
    <m/>
    <m/>
    <m/>
    <m/>
    <m/>
    <m/>
    <n v="2"/>
    <m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2"/>
    <x v="11"/>
    <x v="17"/>
    <d v="2023-05-16T14:32:54"/>
    <n v="12.8"/>
    <m/>
    <m/>
    <n v="1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2"/>
    <x v="11"/>
    <x v="5"/>
    <d v="2023-05-16T14:32:54"/>
    <n v="41"/>
    <n v="19"/>
    <n v="22"/>
    <m/>
    <m/>
    <n v="5"/>
    <n v="9"/>
    <n v="4"/>
    <n v="15"/>
    <n v="4"/>
    <n v="2"/>
    <m/>
    <m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2"/>
    <x v="11"/>
    <x v="9"/>
    <d v="2023-05-16T14:32:54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2"/>
    <x v="11"/>
    <x v="11"/>
    <d v="2023-05-16T14:32:54"/>
    <n v="40"/>
    <n v="18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7"/>
    <x v="11"/>
    <x v="13"/>
    <d v="2023-05-16T14:33:07"/>
    <n v="12"/>
    <m/>
    <m/>
    <m/>
    <n v="10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7"/>
    <x v="11"/>
    <x v="15"/>
    <d v="2023-05-16T14:33:07"/>
    <n v="22"/>
    <m/>
    <m/>
    <m/>
    <m/>
    <m/>
    <n v="1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7"/>
    <x v="11"/>
    <x v="16"/>
    <d v="2023-05-16T14:33:07"/>
    <n v="13"/>
    <m/>
    <m/>
    <m/>
    <m/>
    <m/>
    <m/>
    <m/>
    <n v="9"/>
    <m/>
    <n v="2"/>
    <n v="2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7"/>
    <x v="11"/>
    <x v="17"/>
    <d v="2023-05-16T14:33:07"/>
    <n v="7.2"/>
    <m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7"/>
    <x v="11"/>
    <x v="5"/>
    <d v="2023-05-16T14:33:07"/>
    <n v="32"/>
    <n v="12"/>
    <n v="20"/>
    <m/>
    <m/>
    <n v="2"/>
    <n v="5"/>
    <n v="1"/>
    <n v="9"/>
    <n v="3"/>
    <n v="9"/>
    <m/>
    <n v="1"/>
    <n v="2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7"/>
    <x v="11"/>
    <x v="9"/>
    <d v="2023-05-16T14:33:07"/>
    <n v="87"/>
    <n v="8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7"/>
    <x v="11"/>
    <x v="11"/>
    <d v="2023-05-16T14:33:07"/>
    <n v="87"/>
    <n v="41"/>
    <n v="4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13"/>
    <d v="2023-05-16T14:33:19"/>
    <n v="34"/>
    <m/>
    <m/>
    <m/>
    <n v="16"/>
    <n v="1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15"/>
    <d v="2023-05-16T14:33:19"/>
    <n v="35"/>
    <m/>
    <m/>
    <m/>
    <m/>
    <m/>
    <n v="10"/>
    <n v="2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16"/>
    <d v="2023-05-16T14:33:19"/>
    <n v="17"/>
    <m/>
    <m/>
    <m/>
    <m/>
    <m/>
    <m/>
    <m/>
    <n v="7"/>
    <m/>
    <n v="10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17"/>
    <d v="2023-05-16T14:33:19"/>
    <n v="6.3"/>
    <n v="1.8"/>
    <m/>
    <n v="4.5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3"/>
    <d v="2023-05-16T14:33:19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18"/>
    <d v="2023-05-16T14:33:19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5"/>
    <d v="2023-05-16T14:33:19"/>
    <n v="50"/>
    <n v="17"/>
    <n v="33"/>
    <n v="1"/>
    <m/>
    <n v="2"/>
    <n v="8"/>
    <n v="9"/>
    <n v="5"/>
    <n v="13"/>
    <n v="7"/>
    <m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6"/>
    <d v="2023-05-16T14:33:19"/>
    <n v="1"/>
    <m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9"/>
    <d v="2023-05-16T14:33:19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10"/>
    <d v="2023-05-16T14:33:19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11"/>
    <d v="2023-05-16T14:33:19"/>
    <n v="31"/>
    <n v="11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7"/>
    <x v="11"/>
    <x v="12"/>
    <d v="2023-05-16T14:33:19"/>
    <n v="13"/>
    <n v="7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7"/>
    <x v="11"/>
    <x v="13"/>
    <d v="2023-05-16T14:33:37"/>
    <n v="26"/>
    <m/>
    <m/>
    <m/>
    <n v="16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7"/>
    <x v="11"/>
    <x v="15"/>
    <d v="2023-05-16T14:33:37"/>
    <n v="55"/>
    <m/>
    <m/>
    <m/>
    <m/>
    <n v="4"/>
    <n v="26"/>
    <n v="2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7"/>
    <x v="11"/>
    <x v="16"/>
    <d v="2023-05-16T14:33:37"/>
    <n v="19"/>
    <m/>
    <m/>
    <m/>
    <m/>
    <m/>
    <m/>
    <m/>
    <n v="10"/>
    <m/>
    <n v="6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1"/>
    <x v="4"/>
    <d v="2023-04-24T07:47:48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1"/>
    <x v="5"/>
    <d v="2023-04-24T07:47:48"/>
    <n v="251"/>
    <n v="132"/>
    <n v="230"/>
    <n v="1"/>
    <n v="7"/>
    <n v="26"/>
    <m/>
    <n v="22"/>
    <n v="56"/>
    <n v="69"/>
    <n v="42"/>
    <m/>
    <n v="24"/>
    <m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1"/>
    <x v="6"/>
    <d v="2023-04-24T07:47:48"/>
    <n v="5"/>
    <n v="4"/>
    <n v="1"/>
    <m/>
    <m/>
    <m/>
    <m/>
    <n v="3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1"/>
    <x v="7"/>
    <d v="2023-04-24T07:47:48"/>
    <n v="3"/>
    <n v="2"/>
    <n v="1"/>
    <m/>
    <m/>
    <n v="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1"/>
    <x v="8"/>
    <d v="2023-04-24T07:47:48"/>
    <n v="2"/>
    <n v="1"/>
    <n v="1"/>
    <m/>
    <m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1"/>
    <x v="9"/>
    <d v="2023-04-24T07:47:48"/>
    <n v="465"/>
    <n v="46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1"/>
    <x v="10"/>
    <d v="2023-04-24T07:47:4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1"/>
    <x v="11"/>
    <d v="2023-04-24T07:47:48"/>
    <n v="465"/>
    <n v="206"/>
    <n v="25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45"/>
    <x v="11"/>
    <x v="12"/>
    <d v="2023-04-24T07:47:48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0"/>
    <x v="11"/>
    <x v="15"/>
    <d v="2023-04-24T07:49:18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0"/>
    <x v="11"/>
    <x v="5"/>
    <d v="2023-04-24T07:49:18"/>
    <n v="2"/>
    <n v="2"/>
    <n v="2"/>
    <m/>
    <m/>
    <m/>
    <m/>
    <m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0"/>
    <x v="11"/>
    <x v="9"/>
    <d v="2023-04-24T07:49:18"/>
    <n v="59"/>
    <n v="5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0"/>
    <x v="11"/>
    <x v="11"/>
    <d v="2023-04-24T07:49:18"/>
    <n v="59"/>
    <n v="32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2"/>
    <x v="11"/>
    <x v="15"/>
    <d v="2023-04-24T07:49:38"/>
    <n v="10"/>
    <m/>
    <m/>
    <m/>
    <m/>
    <m/>
    <n v="6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2"/>
    <x v="11"/>
    <x v="5"/>
    <d v="2023-04-24T07:49:38"/>
    <n v="5"/>
    <n v="1"/>
    <n v="4"/>
    <m/>
    <m/>
    <m/>
    <m/>
    <m/>
    <n v="3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2"/>
    <x v="11"/>
    <x v="9"/>
    <d v="2023-04-24T07:49:38"/>
    <n v="23"/>
    <n v="2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3"/>
    <s v="5"/>
    <n v="2023"/>
    <x v="122"/>
    <x v="11"/>
    <x v="11"/>
    <d v="2023-04-24T07:49:38"/>
    <n v="23"/>
    <n v="9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1"/>
    <x v="31"/>
    <d v="2023-05-16T14:35:52"/>
    <n v="1"/>
    <n v="0"/>
    <n v="1"/>
    <n v="0"/>
    <n v="0"/>
    <n v="0"/>
    <n v="1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1"/>
    <x v="9"/>
    <d v="2023-05-16T14:35:52"/>
    <n v="115"/>
    <n v="1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1"/>
    <x v="10"/>
    <d v="2023-05-16T14:35:52"/>
    <n v="11"/>
    <n v="1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1"/>
    <x v="11"/>
    <d v="2023-05-16T14:35:52"/>
    <n v="115"/>
    <n v="43"/>
    <n v="7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3"/>
    <x v="11"/>
    <x v="12"/>
    <d v="2023-05-16T14:35:52"/>
    <n v="11"/>
    <n v="5"/>
    <n v="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11"/>
    <x v="13"/>
    <d v="2023-05-16T14:37:29"/>
    <n v="22"/>
    <m/>
    <m/>
    <m/>
    <n v="8"/>
    <n v="14"/>
    <n v="0"/>
    <n v="0"/>
    <n v="0"/>
    <n v="0"/>
    <n v="0"/>
    <n v="0"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11"/>
    <x v="15"/>
    <d v="2023-05-16T14:37:29"/>
    <n v="84"/>
    <m/>
    <m/>
    <m/>
    <m/>
    <n v="6"/>
    <n v="42"/>
    <n v="3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11"/>
    <x v="16"/>
    <d v="2023-05-16T14:37:29"/>
    <n v="16"/>
    <m/>
    <m/>
    <m/>
    <m/>
    <m/>
    <m/>
    <m/>
    <n v="7"/>
    <m/>
    <n v="6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11"/>
    <x v="17"/>
    <d v="2023-05-16T14:37:29"/>
    <n v="12"/>
    <n v="0"/>
    <n v="2.4"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11"/>
    <x v="1"/>
    <d v="2023-05-16T14:37:29"/>
    <n v="2"/>
    <m/>
    <m/>
    <m/>
    <n v="2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14"/>
    <d v="2023-05-16T14:37:44"/>
    <n v="158"/>
    <m/>
    <m/>
    <m/>
    <n v="72"/>
    <n v="8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15"/>
    <d v="2023-05-16T14:37:44"/>
    <n v="295"/>
    <m/>
    <m/>
    <m/>
    <m/>
    <n v="8"/>
    <n v="146"/>
    <n v="14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16"/>
    <d v="2023-05-16T14:37:44"/>
    <n v="74"/>
    <m/>
    <m/>
    <m/>
    <m/>
    <m/>
    <m/>
    <m/>
    <n v="44"/>
    <m/>
    <n v="20"/>
    <n v="1"/>
    <n v="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17"/>
    <d v="2023-05-16T14:37:44"/>
    <n v="40.799999999999997"/>
    <n v="5.6"/>
    <n v="10.4"/>
    <n v="2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2"/>
    <d v="2023-05-16T14:37:44"/>
    <n v="14"/>
    <m/>
    <m/>
    <m/>
    <n v="8"/>
    <n v="4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3"/>
    <d v="2023-05-16T14:37:44"/>
    <n v="12"/>
    <m/>
    <m/>
    <m/>
    <m/>
    <m/>
    <n v="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18"/>
    <d v="2023-05-16T14:37:44"/>
    <n v="32"/>
    <m/>
    <m/>
    <n v="6"/>
    <n v="8"/>
    <n v="4"/>
    <n v="8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4"/>
    <d v="2023-05-16T14:19:48"/>
    <n v="2.4"/>
    <m/>
    <m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5"/>
    <d v="2023-05-16T14:19:48"/>
    <n v="31"/>
    <n v="9"/>
    <n v="22"/>
    <n v="1"/>
    <m/>
    <n v="1"/>
    <n v="2"/>
    <n v="3"/>
    <n v="8"/>
    <n v="3"/>
    <n v="2"/>
    <m/>
    <n v="6"/>
    <n v="1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6"/>
    <d v="2023-05-16T14:19:48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8"/>
    <d v="2023-05-16T14:19:48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21"/>
    <d v="2023-05-16T14:19:48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22"/>
    <d v="2023-05-16T14:19:48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24"/>
    <d v="2023-05-16T14:19:48"/>
    <n v="1"/>
    <m/>
    <m/>
    <m/>
    <m/>
    <m/>
    <m/>
    <m/>
    <m/>
    <m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30"/>
    <d v="2023-05-16T14:19:48"/>
    <n v="4"/>
    <n v="1"/>
    <n v="3"/>
    <m/>
    <n v="1"/>
    <m/>
    <n v="1"/>
    <n v="1"/>
    <m/>
    <m/>
    <m/>
    <m/>
    <m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9"/>
    <d v="2023-05-16T14:19:48"/>
    <n v="53"/>
    <n v="5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10"/>
    <d v="2023-05-16T14:19:48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11"/>
    <d v="2023-05-16T14:19:48"/>
    <n v="53"/>
    <n v="23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12"/>
    <d v="2023-05-16T14:19:48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13"/>
    <d v="2023-05-16T14:19:58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15"/>
    <d v="2023-05-16T14:19:58"/>
    <n v="28"/>
    <m/>
    <m/>
    <m/>
    <m/>
    <m/>
    <n v="16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16"/>
    <d v="2023-05-16T14:19:58"/>
    <n v="7"/>
    <m/>
    <m/>
    <m/>
    <m/>
    <m/>
    <m/>
    <m/>
    <n v="2"/>
    <m/>
    <n v="2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17"/>
    <d v="2023-05-16T14:19:58"/>
    <n v="4.8"/>
    <m/>
    <m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3"/>
    <d v="2023-05-16T14:19:5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18"/>
    <d v="2023-05-16T14:19:5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5"/>
    <d v="2023-05-16T14:19:58"/>
    <n v="24"/>
    <n v="12"/>
    <n v="12"/>
    <m/>
    <m/>
    <n v="2"/>
    <n v="2"/>
    <m/>
    <n v="8"/>
    <n v="6"/>
    <n v="2"/>
    <m/>
    <n v="1"/>
    <m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6"/>
    <d v="2023-05-16T14:19:58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9"/>
    <d v="2023-05-16T14:19:58"/>
    <n v="33"/>
    <n v="3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10"/>
    <d v="2023-05-16T14:19:5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11"/>
    <d v="2023-05-16T14:19:58"/>
    <n v="33"/>
    <n v="15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9"/>
    <x v="11"/>
    <x v="12"/>
    <d v="2023-05-16T14:19:58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0"/>
    <x v="11"/>
    <x v="14"/>
    <d v="2023-05-16T14:20:12"/>
    <n v="6"/>
    <m/>
    <m/>
    <m/>
    <m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0"/>
    <x v="11"/>
    <x v="15"/>
    <d v="2023-05-16T14:20:12"/>
    <n v="12"/>
    <m/>
    <m/>
    <m/>
    <m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0"/>
    <x v="11"/>
    <x v="16"/>
    <d v="2023-05-16T14:20:12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0"/>
    <x v="11"/>
    <x v="17"/>
    <d v="2023-05-16T14:20:12"/>
    <n v="6.4"/>
    <m/>
    <n v="4"/>
    <n v="2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0"/>
    <x v="11"/>
    <x v="5"/>
    <d v="2023-05-16T14:20:12"/>
    <n v="12"/>
    <n v="6"/>
    <n v="6"/>
    <m/>
    <n v="1"/>
    <n v="1"/>
    <m/>
    <n v="3"/>
    <n v="4"/>
    <n v="2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0"/>
    <x v="11"/>
    <x v="9"/>
    <d v="2023-05-16T14:20:12"/>
    <n v="61"/>
    <n v="6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0"/>
    <x v="11"/>
    <x v="10"/>
    <d v="2023-05-16T14:20:12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0"/>
    <x v="11"/>
    <x v="11"/>
    <d v="2023-05-16T14:20:12"/>
    <n v="61"/>
    <n v="27"/>
    <n v="3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0"/>
    <x v="11"/>
    <x v="12"/>
    <d v="2023-05-16T14:20:12"/>
    <n v="5"/>
    <n v="2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1"/>
    <x v="11"/>
    <x v="13"/>
    <d v="2023-05-16T14:20:46"/>
    <n v="10"/>
    <m/>
    <m/>
    <m/>
    <n v="8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11"/>
    <x v="10"/>
    <d v="2023-05-16T14:19:23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11"/>
    <x v="11"/>
    <d v="2023-05-16T14:19:23"/>
    <n v="95"/>
    <n v="45"/>
    <n v="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6"/>
    <x v="11"/>
    <x v="12"/>
    <d v="2023-05-16T14:19:23"/>
    <n v="6"/>
    <n v="4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7"/>
    <x v="11"/>
    <x v="14"/>
    <d v="2023-05-16T14:19:36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7"/>
    <x v="11"/>
    <x v="15"/>
    <d v="2023-05-16T14:19:36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7"/>
    <x v="11"/>
    <x v="5"/>
    <d v="2023-05-16T14:19:36"/>
    <n v="4"/>
    <m/>
    <m/>
    <m/>
    <m/>
    <m/>
    <m/>
    <n v="1"/>
    <n v="2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7"/>
    <x v="11"/>
    <x v="9"/>
    <d v="2023-05-16T14:19:36"/>
    <n v="48"/>
    <n v="4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7"/>
    <x v="11"/>
    <x v="10"/>
    <d v="2023-05-16T14:19:36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7"/>
    <x v="11"/>
    <x v="11"/>
    <d v="2023-05-16T14:19:36"/>
    <n v="48"/>
    <n v="30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7"/>
    <x v="11"/>
    <x v="12"/>
    <d v="2023-05-16T14:19:36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13"/>
    <d v="2023-05-16T14:19:48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14"/>
    <d v="2023-05-16T14:19:48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15"/>
    <d v="2023-05-16T14:19:48"/>
    <n v="24"/>
    <m/>
    <m/>
    <m/>
    <m/>
    <n v="2"/>
    <n v="1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16"/>
    <d v="2023-05-16T14:19:48"/>
    <n v="19"/>
    <m/>
    <m/>
    <m/>
    <m/>
    <m/>
    <m/>
    <m/>
    <n v="2"/>
    <m/>
    <n v="12"/>
    <n v="1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17"/>
    <d v="2023-05-16T14:19:48"/>
    <n v="3.6"/>
    <n v="2.7"/>
    <m/>
    <n v="0.9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2"/>
    <d v="2023-05-16T14:19:4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8"/>
    <x v="11"/>
    <x v="18"/>
    <d v="2023-05-16T14:19:4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1"/>
    <x v="11"/>
    <x v="14"/>
    <d v="2023-05-16T14:20:46"/>
    <n v="14"/>
    <m/>
    <m/>
    <m/>
    <n v="6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1"/>
    <x v="11"/>
    <x v="15"/>
    <d v="2023-05-16T14:20:46"/>
    <n v="84"/>
    <m/>
    <m/>
    <m/>
    <m/>
    <n v="12"/>
    <n v="30"/>
    <n v="4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1"/>
    <x v="11"/>
    <x v="16"/>
    <d v="2023-05-16T14:20:46"/>
    <n v="11"/>
    <m/>
    <m/>
    <m/>
    <m/>
    <m/>
    <m/>
    <m/>
    <n v="2"/>
    <m/>
    <n v="4"/>
    <m/>
    <n v="5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1"/>
    <x v="11"/>
    <x v="17"/>
    <d v="2023-05-16T14:20:46"/>
    <n v="16"/>
    <m/>
    <m/>
    <n v="1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1"/>
    <x v="11"/>
    <x v="5"/>
    <d v="2023-05-16T14:20:46"/>
    <n v="69"/>
    <n v="26"/>
    <n v="43"/>
    <m/>
    <m/>
    <n v="6"/>
    <n v="7"/>
    <n v="11"/>
    <n v="15"/>
    <n v="21"/>
    <n v="2"/>
    <m/>
    <n v="2"/>
    <m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1"/>
    <x v="11"/>
    <x v="9"/>
    <d v="2023-05-16T14:20:46"/>
    <n v="167"/>
    <n v="16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1"/>
    <x v="11"/>
    <x v="11"/>
    <d v="2023-05-16T14:20:46"/>
    <n v="167"/>
    <n v="80"/>
    <n v="8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2"/>
    <x v="11"/>
    <x v="13"/>
    <d v="2023-05-16T14:21:02"/>
    <n v="10"/>
    <m/>
    <m/>
    <m/>
    <n v="4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2"/>
    <x v="11"/>
    <x v="15"/>
    <d v="2023-05-16T14:21:02"/>
    <n v="14"/>
    <m/>
    <m/>
    <m/>
    <m/>
    <m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2"/>
    <x v="11"/>
    <x v="5"/>
    <d v="2023-05-16T14:21:02"/>
    <n v="12"/>
    <n v="7"/>
    <n v="5"/>
    <m/>
    <m/>
    <m/>
    <n v="2"/>
    <n v="3"/>
    <n v="5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2"/>
    <x v="11"/>
    <x v="9"/>
    <d v="2023-05-16T14:21:02"/>
    <n v="62"/>
    <n v="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2"/>
    <x v="11"/>
    <x v="10"/>
    <d v="2023-05-16T14:21:02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2"/>
    <x v="11"/>
    <x v="11"/>
    <d v="2023-05-16T14:21:02"/>
    <n v="62"/>
    <n v="33"/>
    <n v="2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2"/>
    <x v="11"/>
    <x v="12"/>
    <d v="2023-05-16T14:21:02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13"/>
    <d v="2023-05-16T14:21:14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15"/>
    <d v="2023-05-16T14:21:14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16"/>
    <d v="2023-05-16T14:21:14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17"/>
    <d v="2023-05-16T14:21:14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20"/>
    <d v="2023-05-16T14:21:14"/>
    <n v="1.6"/>
    <n v="1.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5"/>
    <d v="2023-05-16T14:21:14"/>
    <n v="10"/>
    <n v="3"/>
    <n v="7"/>
    <m/>
    <m/>
    <n v="1"/>
    <n v="3"/>
    <m/>
    <n v="2"/>
    <n v="3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7"/>
    <d v="2023-05-16T14:21:14"/>
    <n v="1"/>
    <n v="1"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9"/>
    <d v="2023-05-16T14:21:14"/>
    <n v="96"/>
    <n v="9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10"/>
    <d v="2023-05-16T14:21:14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33"/>
    <d v="2023-05-16T14:21:14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11"/>
    <d v="2023-05-16T14:21:14"/>
    <n v="96"/>
    <n v="39"/>
    <n v="5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12"/>
    <d v="2023-05-16T14:21:14"/>
    <n v="13"/>
    <n v="8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3"/>
    <x v="11"/>
    <x v="34"/>
    <d v="2023-05-16T14:21:14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2"/>
    <x v="11"/>
    <x v="14"/>
    <d v="2023-05-16T14:21:26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2"/>
    <x v="11"/>
    <x v="15"/>
    <d v="2023-05-16T14:21:26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2"/>
    <x v="11"/>
    <x v="16"/>
    <d v="2023-05-16T14:21:26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2"/>
    <x v="11"/>
    <x v="5"/>
    <d v="2023-05-16T14:21:26"/>
    <n v="6"/>
    <n v="3"/>
    <n v="3"/>
    <m/>
    <m/>
    <m/>
    <n v="2"/>
    <n v="1"/>
    <n v="1"/>
    <n v="1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2"/>
    <x v="11"/>
    <x v="9"/>
    <d v="2023-05-16T14:21:26"/>
    <n v="40"/>
    <n v="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2"/>
    <x v="11"/>
    <x v="10"/>
    <d v="2023-05-16T14:21:2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2"/>
    <x v="11"/>
    <x v="11"/>
    <d v="2023-05-16T14:21:26"/>
    <n v="40"/>
    <n v="14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2"/>
    <x v="11"/>
    <x v="12"/>
    <d v="2023-05-16T14:21:26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3"/>
    <x v="11"/>
    <x v="14"/>
    <d v="2023-05-16T14:21:3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3"/>
    <x v="11"/>
    <x v="15"/>
    <d v="2023-05-16T14:21:36"/>
    <n v="10"/>
    <m/>
    <m/>
    <m/>
    <m/>
    <m/>
    <n v="2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3"/>
    <x v="11"/>
    <x v="29"/>
    <d v="2023-05-16T14:21:36"/>
    <n v="4.4000000000000004"/>
    <m/>
    <m/>
    <m/>
    <m/>
    <n v="4.400000000000000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3"/>
    <x v="11"/>
    <x v="5"/>
    <d v="2023-05-16T14:21:36"/>
    <n v="6"/>
    <n v="4"/>
    <n v="2"/>
    <m/>
    <m/>
    <m/>
    <n v="1"/>
    <m/>
    <n v="1"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3"/>
    <x v="11"/>
    <x v="8"/>
    <d v="2023-05-16T14:21:36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3"/>
    <x v="11"/>
    <x v="9"/>
    <d v="2023-05-16T14:21:36"/>
    <n v="69"/>
    <n v="6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3"/>
    <x v="11"/>
    <x v="10"/>
    <d v="2023-05-16T14:21:36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3"/>
    <x v="11"/>
    <x v="11"/>
    <d v="2023-05-16T14:21:36"/>
    <n v="69"/>
    <n v="31"/>
    <n v="3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3"/>
    <x v="11"/>
    <x v="12"/>
    <d v="2023-05-16T14:21:36"/>
    <n v="6"/>
    <n v="2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4"/>
    <x v="11"/>
    <x v="13"/>
    <d v="2023-05-16T14:21:48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4"/>
    <x v="11"/>
    <x v="15"/>
    <d v="2023-05-16T14:21:48"/>
    <n v="16"/>
    <m/>
    <m/>
    <m/>
    <m/>
    <m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4"/>
    <x v="11"/>
    <x v="16"/>
    <d v="2023-05-16T14:21:48"/>
    <n v="4"/>
    <m/>
    <m/>
    <m/>
    <m/>
    <m/>
    <m/>
    <m/>
    <n v="1"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4"/>
    <x v="11"/>
    <x v="17"/>
    <d v="2023-05-16T14:21:48"/>
    <n v="5.6"/>
    <m/>
    <n v="1.6"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4"/>
    <x v="11"/>
    <x v="19"/>
    <d v="2023-05-16T14:21:48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4"/>
    <x v="11"/>
    <x v="5"/>
    <d v="2023-05-16T14:21:48"/>
    <n v="15"/>
    <n v="8"/>
    <n v="7"/>
    <m/>
    <n v="1"/>
    <n v="2"/>
    <n v="1"/>
    <m/>
    <n v="5"/>
    <n v="3"/>
    <n v="1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4"/>
    <x v="11"/>
    <x v="6"/>
    <d v="2023-05-16T14:21:48"/>
    <n v="1"/>
    <m/>
    <n v="1"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4"/>
    <x v="11"/>
    <x v="9"/>
    <d v="2023-05-16T14:21:48"/>
    <n v="103"/>
    <n v="10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4"/>
    <x v="11"/>
    <x v="10"/>
    <d v="2023-05-16T14:21:48"/>
    <n v="10"/>
    <n v="1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4"/>
    <x v="11"/>
    <x v="11"/>
    <d v="2023-05-16T14:21:48"/>
    <n v="103"/>
    <n v="37"/>
    <n v="6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4"/>
    <x v="11"/>
    <x v="12"/>
    <d v="2023-05-16T14:21:48"/>
    <n v="10"/>
    <n v="6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4"/>
    <x v="11"/>
    <x v="13"/>
    <d v="2023-05-16T14:22:03"/>
    <n v="6"/>
    <m/>
    <m/>
    <m/>
    <m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4"/>
    <x v="11"/>
    <x v="15"/>
    <d v="2023-05-16T14:22:03"/>
    <n v="22"/>
    <m/>
    <m/>
    <m/>
    <m/>
    <m/>
    <n v="12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4"/>
    <x v="11"/>
    <x v="16"/>
    <d v="2023-05-16T14:22:03"/>
    <n v="4"/>
    <m/>
    <m/>
    <m/>
    <m/>
    <m/>
    <m/>
    <m/>
    <n v="3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4"/>
    <x v="11"/>
    <x v="5"/>
    <d v="2023-05-16T14:22:03"/>
    <n v="18"/>
    <n v="9"/>
    <n v="9"/>
    <m/>
    <m/>
    <m/>
    <m/>
    <n v="3"/>
    <n v="6"/>
    <n v="5"/>
    <n v="3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4"/>
    <x v="11"/>
    <x v="9"/>
    <d v="2023-05-16T14:22:03"/>
    <n v="81"/>
    <n v="8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4"/>
    <x v="11"/>
    <x v="10"/>
    <d v="2023-05-16T14:22:03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4"/>
    <x v="11"/>
    <x v="33"/>
    <d v="2023-05-16T14:22:0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4"/>
    <x v="11"/>
    <x v="11"/>
    <d v="2023-05-16T14:22:03"/>
    <n v="81"/>
    <n v="37"/>
    <n v="4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4"/>
    <x v="11"/>
    <x v="12"/>
    <d v="2023-05-16T14:22:03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4"/>
    <x v="11"/>
    <x v="34"/>
    <d v="2023-05-16T14:22:03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4"/>
    <x v="11"/>
    <x v="32"/>
    <d v="2023-05-16T14:22:03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0"/>
    <x v="11"/>
    <x v="13"/>
    <d v="2023-05-16T14:22:1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0"/>
    <x v="11"/>
    <x v="15"/>
    <d v="2023-05-16T14:22:15"/>
    <n v="22"/>
    <m/>
    <m/>
    <m/>
    <m/>
    <m/>
    <n v="8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0"/>
    <x v="11"/>
    <x v="16"/>
    <d v="2023-05-16T14:22:15"/>
    <n v="4"/>
    <m/>
    <m/>
    <m/>
    <m/>
    <m/>
    <m/>
    <m/>
    <m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0"/>
    <x v="11"/>
    <x v="5"/>
    <d v="2023-05-16T14:22:15"/>
    <n v="14"/>
    <n v="5"/>
    <n v="9"/>
    <m/>
    <m/>
    <m/>
    <n v="1"/>
    <m/>
    <n v="4"/>
    <n v="7"/>
    <m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0"/>
    <x v="11"/>
    <x v="9"/>
    <d v="2023-05-16T14:22:15"/>
    <n v="84"/>
    <n v="8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0"/>
    <x v="11"/>
    <x v="10"/>
    <d v="2023-05-16T14:22:15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0"/>
    <x v="11"/>
    <x v="11"/>
    <d v="2023-05-16T14:22:15"/>
    <n v="84"/>
    <n v="36"/>
    <n v="4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0"/>
    <x v="11"/>
    <x v="12"/>
    <d v="2023-05-16T14:22:15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1"/>
    <x v="11"/>
    <x v="13"/>
    <d v="2023-05-16T14:22:2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1"/>
    <x v="11"/>
    <x v="14"/>
    <d v="2023-05-16T14:22:26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1"/>
    <x v="11"/>
    <x v="15"/>
    <d v="2023-05-16T14:22:26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1"/>
    <x v="11"/>
    <x v="5"/>
    <d v="2023-05-16T14:22:26"/>
    <n v="4"/>
    <n v="2"/>
    <n v="2"/>
    <m/>
    <m/>
    <m/>
    <n v="1"/>
    <n v="2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1"/>
    <x v="11"/>
    <x v="9"/>
    <d v="2023-05-16T14:22:26"/>
    <n v="28"/>
    <n v="2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1"/>
    <x v="11"/>
    <x v="10"/>
    <d v="2023-05-16T14:22:26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1"/>
    <x v="11"/>
    <x v="11"/>
    <d v="2023-05-16T14:22:26"/>
    <n v="28"/>
    <n v="11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1"/>
    <x v="11"/>
    <x v="12"/>
    <d v="2023-05-16T14:22:26"/>
    <n v="12"/>
    <n v="8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1"/>
    <x v="11"/>
    <x v="13"/>
    <d v="2023-05-16T14:22:38"/>
    <n v="3"/>
    <m/>
    <m/>
    <m/>
    <n v="1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1"/>
    <x v="11"/>
    <x v="14"/>
    <d v="2023-05-16T14:22:38"/>
    <n v="3"/>
    <m/>
    <m/>
    <m/>
    <n v="3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21"/>
    <x v="11"/>
    <x v="15"/>
    <d v="2023-05-16T14:22:38"/>
    <n v="20"/>
    <m/>
    <m/>
    <m/>
    <m/>
    <n v="4"/>
    <n v="1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19"/>
    <d v="2023-05-16T14:37:44"/>
    <n v="9"/>
    <m/>
    <m/>
    <m/>
    <m/>
    <m/>
    <m/>
    <m/>
    <m/>
    <n v="9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28"/>
    <d v="2023-05-16T14:37:44"/>
    <n v="10.4"/>
    <m/>
    <m/>
    <n v="10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29"/>
    <d v="2023-05-16T14:37:44"/>
    <n v="23.2"/>
    <n v="3.2"/>
    <n v="4.8"/>
    <m/>
    <n v="4.8"/>
    <n v="10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5"/>
    <d v="2023-05-16T14:37:44"/>
    <n v="308"/>
    <n v="125"/>
    <n v="183"/>
    <n v="3"/>
    <n v="3"/>
    <n v="10"/>
    <n v="36"/>
    <n v="47"/>
    <n v="73"/>
    <n v="72"/>
    <n v="44"/>
    <m/>
    <n v="10"/>
    <n v="1"/>
    <n v="9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6"/>
    <d v="2023-05-16T14:37:44"/>
    <n v="19"/>
    <n v="9"/>
    <n v="10"/>
    <m/>
    <m/>
    <n v="3"/>
    <n v="4"/>
    <n v="2"/>
    <n v="4"/>
    <n v="3"/>
    <m/>
    <n v="3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8"/>
    <d v="2023-05-16T14:37:44"/>
    <n v="6"/>
    <n v="2"/>
    <n v="4"/>
    <n v="1"/>
    <n v="1"/>
    <m/>
    <n v="1"/>
    <n v="3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22"/>
    <d v="2023-05-16T14:37:44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23"/>
    <d v="2023-05-16T14:37:44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26"/>
    <d v="2023-05-16T14:37:44"/>
    <n v="8.4"/>
    <m/>
    <m/>
    <m/>
    <n v="8.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30"/>
    <d v="2023-05-16T14:37:44"/>
    <n v="6"/>
    <n v="4"/>
    <n v="2"/>
    <m/>
    <m/>
    <m/>
    <n v="1"/>
    <m/>
    <n v="2"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31"/>
    <d v="2023-05-16T14:37:44"/>
    <n v="2"/>
    <n v="2"/>
    <n v="0"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9"/>
    <d v="2023-05-16T14:37:44"/>
    <n v="671"/>
    <n v="67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10"/>
    <d v="2023-05-16T14:37:44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11"/>
    <x v="36"/>
    <d v="2023-05-16T14:37:44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5"/>
    <x v="11"/>
    <d v="2023-05-16T14:37:44"/>
    <n v="671"/>
    <n v="237"/>
    <n v="43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5"/>
    <x v="12"/>
    <d v="2023-05-16T14:37:44"/>
    <n v="37"/>
    <n v="14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5"/>
    <x v="37"/>
    <d v="2023-05-16T14:37:44"/>
    <n v="12"/>
    <n v="5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5"/>
    <x v="3"/>
    <d v="2023-05-16T14:37:29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5"/>
    <x v="18"/>
    <d v="2023-05-16T14:37:29"/>
    <n v="4"/>
    <m/>
    <n v="0"/>
    <n v="0"/>
    <n v="2"/>
    <n v="0"/>
    <n v="0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5"/>
    <x v="5"/>
    <d v="2023-05-16T14:37:29"/>
    <n v="72"/>
    <n v="39"/>
    <n v="42"/>
    <n v="0"/>
    <n v="1"/>
    <n v="5"/>
    <n v="4"/>
    <n v="10"/>
    <n v="21"/>
    <n v="18"/>
    <n v="7"/>
    <m/>
    <n v="3"/>
    <n v="0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5"/>
    <x v="6"/>
    <d v="2023-05-16T14:37:29"/>
    <n v="2"/>
    <n v="1"/>
    <n v="1"/>
    <n v="0"/>
    <n v="0"/>
    <n v="0"/>
    <n v="1"/>
    <n v="0"/>
    <n v="0"/>
    <n v="1"/>
    <m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5"/>
    <x v="23"/>
    <d v="2023-05-16T14:37:29"/>
    <n v="8"/>
    <m/>
    <m/>
    <m/>
    <m/>
    <n v="0"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5"/>
    <x v="30"/>
    <d v="2023-05-16T14:37:29"/>
    <n v="4"/>
    <n v="1"/>
    <n v="3"/>
    <n v="0"/>
    <n v="0"/>
    <n v="0"/>
    <n v="0"/>
    <n v="0"/>
    <n v="2"/>
    <n v="2"/>
    <n v="0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5"/>
    <x v="9"/>
    <d v="2023-05-16T14:37:29"/>
    <n v="57"/>
    <n v="5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8"/>
    <x v="5"/>
    <x v="11"/>
    <d v="2023-05-16T14:37:29"/>
    <n v="57"/>
    <n v="24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9"/>
    <x v="5"/>
    <x v="32"/>
    <d v="2023-05-16T14:37:44"/>
    <n v="25"/>
    <n v="17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5"/>
    <x v="13"/>
    <d v="2023-05-16T14:37:58"/>
    <n v="8"/>
    <m/>
    <m/>
    <m/>
    <n v="4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5"/>
    <x v="14"/>
    <d v="2023-05-16T14:37:58"/>
    <n v="18"/>
    <m/>
    <m/>
    <m/>
    <n v="6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5"/>
    <x v="15"/>
    <d v="2023-05-16T14:37:58"/>
    <n v="46"/>
    <m/>
    <m/>
    <m/>
    <m/>
    <n v="2"/>
    <n v="26"/>
    <n v="1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5"/>
    <x v="16"/>
    <d v="2023-05-16T14:37:58"/>
    <n v="11"/>
    <m/>
    <m/>
    <m/>
    <m/>
    <m/>
    <m/>
    <m/>
    <n v="7"/>
    <m/>
    <n v="2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5"/>
    <x v="17"/>
    <d v="2023-05-16T14:37:58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5"/>
    <x v="2"/>
    <d v="2023-05-16T14:37:58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5"/>
    <x v="18"/>
    <d v="2023-05-16T14:37:58"/>
    <n v="6"/>
    <m/>
    <m/>
    <m/>
    <m/>
    <m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4"/>
    <x v="12"/>
    <x v="5"/>
    <d v="2023-05-16T14:37:58"/>
    <n v="48"/>
    <n v="19"/>
    <n v="29"/>
    <m/>
    <m/>
    <n v="2"/>
    <n v="5"/>
    <n v="9"/>
    <n v="13"/>
    <n v="9"/>
    <n v="7"/>
    <m/>
    <n v="1"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6"/>
    <x v="11"/>
    <x v="5"/>
    <d v="2023-05-16T14:24:28"/>
    <n v="34"/>
    <n v="11"/>
    <n v="23"/>
    <m/>
    <n v="1"/>
    <n v="2"/>
    <n v="3"/>
    <n v="3"/>
    <n v="8"/>
    <n v="10"/>
    <n v="3"/>
    <m/>
    <n v="3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6"/>
    <x v="11"/>
    <x v="9"/>
    <d v="2023-05-16T14:24:28"/>
    <n v="53"/>
    <n v="5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6"/>
    <x v="11"/>
    <x v="10"/>
    <d v="2023-05-16T14:24:28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6"/>
    <x v="11"/>
    <x v="11"/>
    <d v="2023-05-16T14:24:28"/>
    <n v="53"/>
    <n v="31"/>
    <n v="2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6"/>
    <x v="11"/>
    <x v="12"/>
    <d v="2023-05-16T14:24:28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7"/>
    <x v="11"/>
    <x v="15"/>
    <d v="2023-05-16T14:24:39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7"/>
    <x v="11"/>
    <x v="5"/>
    <d v="2023-05-16T14:24:39"/>
    <n v="2"/>
    <n v="1"/>
    <n v="1"/>
    <m/>
    <m/>
    <m/>
    <m/>
    <m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7"/>
    <x v="11"/>
    <x v="9"/>
    <d v="2023-05-16T14:24:39"/>
    <n v="15"/>
    <n v="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7"/>
    <x v="11"/>
    <x v="11"/>
    <d v="2023-05-16T14:24:39"/>
    <n v="15"/>
    <n v="7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1"/>
    <x v="13"/>
    <d v="2023-05-16T14:24:54"/>
    <n v="3"/>
    <m/>
    <m/>
    <m/>
    <n v="3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1"/>
    <x v="14"/>
    <d v="2023-05-16T14:24:54"/>
    <n v="1"/>
    <m/>
    <m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1"/>
    <x v="15"/>
    <d v="2023-05-16T14:24:54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1"/>
    <x v="16"/>
    <d v="2023-05-16T14:24:54"/>
    <n v="3"/>
    <m/>
    <m/>
    <m/>
    <m/>
    <m/>
    <m/>
    <m/>
    <m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1"/>
    <x v="17"/>
    <d v="2023-05-16T14:24:54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1"/>
    <x v="2"/>
    <d v="2023-05-16T14:24:54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1"/>
    <x v="18"/>
    <d v="2023-05-16T14:24:54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1"/>
    <x v="5"/>
    <d v="2023-05-16T14:24:54"/>
    <n v="7"/>
    <n v="3"/>
    <n v="4"/>
    <m/>
    <m/>
    <n v="1"/>
    <n v="2"/>
    <m/>
    <m/>
    <n v="2"/>
    <m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11"/>
    <x v="13"/>
    <d v="2023-05-16T14:24:06"/>
    <n v="10"/>
    <m/>
    <m/>
    <m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11"/>
    <x v="15"/>
    <d v="2023-05-16T14:24:06"/>
    <n v="16"/>
    <m/>
    <m/>
    <m/>
    <m/>
    <m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11"/>
    <x v="16"/>
    <d v="2023-05-16T14:24:06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11"/>
    <x v="3"/>
    <d v="2023-05-16T14:24:06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12"/>
    <x v="18"/>
    <d v="2023-05-16T14:24:06"/>
    <n v="2"/>
    <m/>
    <m/>
    <m/>
    <m/>
    <m/>
    <n v="2"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12"/>
    <x v="5"/>
    <d v="2023-05-16T14:24:06"/>
    <n v="15"/>
    <n v="3"/>
    <n v="12"/>
    <m/>
    <m/>
    <m/>
    <n v="3"/>
    <n v="2"/>
    <n v="4"/>
    <n v="4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5"/>
    <x v="6"/>
    <d v="2023-05-16T14:24:06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5"/>
    <x v="9"/>
    <d v="2023-05-16T14:24:06"/>
    <n v="59"/>
    <n v="5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5"/>
    <x v="10"/>
    <d v="2023-05-16T14:24:06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5"/>
    <x v="33"/>
    <d v="2023-05-16T14:24:06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5"/>
    <x v="11"/>
    <d v="2023-05-16T14:24:06"/>
    <n v="59"/>
    <n v="25"/>
    <n v="3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12"/>
    <x v="12"/>
    <d v="2023-05-16T14:24:06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5"/>
    <x v="12"/>
    <x v="34"/>
    <d v="2023-05-16T14:24:06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6"/>
    <x v="12"/>
    <x v="13"/>
    <d v="2023-05-16T14:24:28"/>
    <n v="12"/>
    <m/>
    <m/>
    <m/>
    <n v="6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6"/>
    <x v="12"/>
    <x v="15"/>
    <d v="2023-05-16T14:24:28"/>
    <n v="36"/>
    <m/>
    <m/>
    <m/>
    <m/>
    <m/>
    <n v="16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6"/>
    <x v="12"/>
    <x v="16"/>
    <d v="2023-05-16T14:24:28"/>
    <n v="10"/>
    <m/>
    <m/>
    <m/>
    <m/>
    <m/>
    <m/>
    <m/>
    <n v="3"/>
    <m/>
    <n v="6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96"/>
    <x v="12"/>
    <x v="17"/>
    <d v="2023-05-16T14:24:28"/>
    <n v="9.6"/>
    <m/>
    <n v="3.2"/>
    <n v="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2"/>
    <x v="6"/>
    <d v="2023-05-16T14:24:54"/>
    <n v="1"/>
    <m/>
    <n v="1"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2"/>
    <x v="9"/>
    <d v="2023-05-16T14:24:54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2"/>
    <x v="11"/>
    <d v="2023-05-16T14:24:54"/>
    <n v="31"/>
    <n v="13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5"/>
    <x v="12"/>
    <x v="32"/>
    <d v="2023-05-16T14:24:54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6"/>
    <x v="12"/>
    <x v="13"/>
    <d v="2023-05-16T14:25:10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6"/>
    <x v="12"/>
    <x v="15"/>
    <d v="2023-05-16T14:25:10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6"/>
    <x v="12"/>
    <x v="5"/>
    <d v="2023-05-16T14:25:10"/>
    <n v="3"/>
    <n v="2"/>
    <n v="1"/>
    <m/>
    <m/>
    <m/>
    <n v="2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6"/>
    <x v="11"/>
    <x v="9"/>
    <d v="2023-05-16T14:25:10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36"/>
    <x v="11"/>
    <x v="11"/>
    <d v="2023-05-16T14:25:10"/>
    <n v="12"/>
    <n v="5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3"/>
    <x v="11"/>
    <x v="13"/>
    <d v="2023-05-16T14:25:24"/>
    <n v="10"/>
    <m/>
    <m/>
    <m/>
    <n v="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3"/>
    <x v="11"/>
    <x v="14"/>
    <d v="2023-05-16T14:25:24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3"/>
    <x v="11"/>
    <x v="15"/>
    <d v="2023-05-16T14:25:24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3"/>
    <x v="11"/>
    <x v="17"/>
    <d v="2023-05-16T14:25:24"/>
    <n v="4.8"/>
    <n v="4"/>
    <m/>
    <n v="0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3"/>
    <x v="11"/>
    <x v="2"/>
    <d v="2023-05-16T14:25:24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3"/>
    <x v="11"/>
    <x v="18"/>
    <d v="2023-05-16T14:25:24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3"/>
    <x v="11"/>
    <x v="5"/>
    <d v="2023-05-16T14:25:24"/>
    <n v="12"/>
    <n v="5"/>
    <n v="8"/>
    <n v="1"/>
    <m/>
    <n v="1"/>
    <n v="3"/>
    <n v="3"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3"/>
    <x v="11"/>
    <x v="6"/>
    <d v="2023-05-16T14:25:24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3"/>
    <x v="11"/>
    <x v="9"/>
    <d v="2023-05-16T14:25:24"/>
    <n v="60"/>
    <n v="6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3"/>
    <x v="11"/>
    <x v="11"/>
    <d v="2023-05-16T14:25:24"/>
    <n v="60"/>
    <n v="28"/>
    <n v="3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1"/>
    <x v="13"/>
    <d v="2023-05-16T14:25:3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1"/>
    <x v="14"/>
    <d v="2023-05-16T14:25:35"/>
    <n v="12"/>
    <m/>
    <m/>
    <m/>
    <n v="4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1"/>
    <x v="15"/>
    <d v="2023-05-16T14:25:35"/>
    <n v="46"/>
    <m/>
    <m/>
    <m/>
    <m/>
    <m/>
    <n v="22"/>
    <n v="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1"/>
    <x v="16"/>
    <d v="2023-05-16T14:25:35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2"/>
    <x v="17"/>
    <d v="2023-05-16T14:25:35"/>
    <n v="6.4"/>
    <n v="1.6"/>
    <n v="1.6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2"/>
    <x v="3"/>
    <d v="2023-05-16T14:25:3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2"/>
    <x v="18"/>
    <d v="2023-05-16T14:25:3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2"/>
    <x v="5"/>
    <d v="2023-05-16T14:25:35"/>
    <n v="35"/>
    <n v="14"/>
    <n v="21"/>
    <n v="1"/>
    <n v="1"/>
    <n v="1"/>
    <n v="3"/>
    <n v="4"/>
    <n v="11"/>
    <n v="12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2"/>
    <x v="6"/>
    <d v="2023-05-16T14:25:35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2"/>
    <x v="9"/>
    <d v="2023-05-16T14:25:35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2"/>
    <x v="10"/>
    <d v="2023-05-16T14:25:35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2"/>
    <x v="11"/>
    <d v="2023-05-16T14:25:35"/>
    <n v="38"/>
    <n v="17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4"/>
    <x v="12"/>
    <x v="12"/>
    <d v="2023-05-16T14:25:35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8"/>
    <x v="12"/>
    <x v="13"/>
    <d v="2023-05-16T14:25:47"/>
    <n v="6"/>
    <m/>
    <m/>
    <m/>
    <n v="2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8"/>
    <x v="12"/>
    <x v="15"/>
    <d v="2023-05-16T14:25:47"/>
    <n v="16"/>
    <m/>
    <m/>
    <m/>
    <m/>
    <m/>
    <n v="10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2"/>
    <x v="1"/>
    <d v="2023-05-16T12:26:5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2"/>
    <x v="18"/>
    <d v="2023-05-16T12:26:5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2"/>
    <x v="5"/>
    <d v="2023-05-16T12:26:59"/>
    <n v="14"/>
    <n v="3"/>
    <n v="11"/>
    <n v="1"/>
    <m/>
    <n v="3"/>
    <m/>
    <n v="2"/>
    <n v="2"/>
    <n v="3"/>
    <n v="1"/>
    <m/>
    <m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2"/>
    <x v="6"/>
    <d v="2023-05-16T12:26:59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2"/>
    <x v="9"/>
    <d v="2023-05-16T12:26:59"/>
    <n v="97"/>
    <n v="9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2"/>
    <x v="10"/>
    <d v="2023-05-16T12:26:59"/>
    <n v="9"/>
    <n v="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2"/>
    <x v="11"/>
    <d v="2023-05-16T12:26:59"/>
    <n v="97"/>
    <n v="44"/>
    <n v="5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2"/>
    <x v="12"/>
    <d v="2023-05-16T12:26:59"/>
    <n v="9"/>
    <n v="4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4"/>
    <x v="12"/>
    <x v="15"/>
    <d v="2023-05-16T12:27:10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4"/>
    <x v="11"/>
    <x v="5"/>
    <d v="2023-05-16T12:27:10"/>
    <n v="2"/>
    <n v="2"/>
    <m/>
    <m/>
    <m/>
    <m/>
    <m/>
    <m/>
    <m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4"/>
    <x v="11"/>
    <x v="9"/>
    <d v="2023-05-16T12:27:10"/>
    <n v="21"/>
    <n v="2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4"/>
    <x v="11"/>
    <x v="10"/>
    <d v="2023-05-16T12:27:10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4"/>
    <x v="11"/>
    <x v="11"/>
    <d v="2023-05-16T12:27:10"/>
    <n v="21"/>
    <n v="10"/>
    <n v="1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4"/>
    <x v="11"/>
    <x v="12"/>
    <d v="2023-05-16T12:27:10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1"/>
    <x v="15"/>
    <d v="2023-05-16T12:27:21"/>
    <n v="28"/>
    <m/>
    <m/>
    <m/>
    <m/>
    <m/>
    <n v="8"/>
    <n v="2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1"/>
    <x v="16"/>
    <d v="2023-05-16T12:27:21"/>
    <n v="9"/>
    <m/>
    <m/>
    <m/>
    <m/>
    <m/>
    <m/>
    <m/>
    <n v="2"/>
    <m/>
    <n v="6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1"/>
    <x v="17"/>
    <d v="2023-05-16T12:27:21"/>
    <n v="2.4"/>
    <m/>
    <n v="2.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1"/>
    <x v="18"/>
    <d v="2023-05-16T12:27:21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1"/>
    <x v="28"/>
    <d v="2023-05-16T12:27:21"/>
    <n v="7.2"/>
    <m/>
    <m/>
    <n v="7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1"/>
    <x v="5"/>
    <d v="2023-05-16T12:27:21"/>
    <n v="21"/>
    <n v="9"/>
    <n v="12"/>
    <m/>
    <n v="1"/>
    <m/>
    <m/>
    <m/>
    <n v="4"/>
    <n v="10"/>
    <n v="2"/>
    <m/>
    <n v="3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1"/>
    <x v="6"/>
    <d v="2023-05-16T12:27:21"/>
    <n v="2"/>
    <n v="1"/>
    <n v="1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1"/>
    <x v="9"/>
    <d v="2023-05-16T12:27:21"/>
    <n v="49"/>
    <n v="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1"/>
    <x v="10"/>
    <d v="2023-05-16T12:27:21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2"/>
    <x v="11"/>
    <d v="2023-05-16T12:27:21"/>
    <n v="49"/>
    <n v="21"/>
    <n v="2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2"/>
    <x v="12"/>
    <d v="2023-05-16T12:27:21"/>
    <n v="5"/>
    <m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5"/>
    <x v="12"/>
    <x v="32"/>
    <d v="2023-05-16T12:27:21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4"/>
    <x v="12"/>
    <x v="13"/>
    <d v="2023-05-16T12:27:36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4"/>
    <x v="12"/>
    <x v="15"/>
    <d v="2023-05-16T12:27:36"/>
    <n v="24"/>
    <m/>
    <m/>
    <m/>
    <m/>
    <m/>
    <n v="14"/>
    <n v="1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4"/>
    <x v="12"/>
    <x v="16"/>
    <d v="2023-05-16T12:27:36"/>
    <n v="10"/>
    <m/>
    <m/>
    <m/>
    <m/>
    <m/>
    <m/>
    <m/>
    <n v="7"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4"/>
    <x v="12"/>
    <x v="3"/>
    <d v="2023-05-16T12:27:36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4"/>
    <x v="12"/>
    <x v="18"/>
    <d v="2023-05-16T12:27:36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4"/>
    <x v="12"/>
    <x v="5"/>
    <d v="2023-05-16T12:27:36"/>
    <n v="23"/>
    <n v="5"/>
    <n v="18"/>
    <m/>
    <m/>
    <m/>
    <n v="1"/>
    <n v="1"/>
    <n v="7"/>
    <n v="5"/>
    <n v="7"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4"/>
    <x v="12"/>
    <x v="6"/>
    <d v="2023-05-16T12:27:36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4"/>
    <x v="12"/>
    <x v="9"/>
    <d v="2023-05-16T12:27:36"/>
    <n v="80"/>
    <n v="8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2"/>
    <x v="12"/>
    <x v="32"/>
    <d v="2023-05-16T12:14:24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2"/>
    <x v="13"/>
    <d v="2023-05-16T12:16:19"/>
    <n v="98"/>
    <m/>
    <m/>
    <m/>
    <n v="46"/>
    <n v="5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2"/>
    <x v="15"/>
    <d v="2023-05-16T12:16:19"/>
    <n v="160"/>
    <m/>
    <m/>
    <m/>
    <m/>
    <n v="12"/>
    <n v="72"/>
    <n v="7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2"/>
    <x v="16"/>
    <d v="2023-05-16T12:16:19"/>
    <n v="43"/>
    <m/>
    <m/>
    <m/>
    <m/>
    <m/>
    <m/>
    <m/>
    <n v="14"/>
    <m/>
    <n v="16"/>
    <n v="4"/>
    <n v="9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5"/>
    <x v="17"/>
    <d v="2023-05-16T12:16:19"/>
    <n v="58.7"/>
    <n v="5.9"/>
    <n v="9.8000000000000007"/>
    <n v="4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5"/>
    <x v="2"/>
    <d v="2023-05-16T12:16:1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5"/>
    <x v="3"/>
    <d v="2023-05-16T12:16:19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5"/>
    <x v="18"/>
    <d v="2023-05-16T12:16:19"/>
    <n v="8"/>
    <m/>
    <m/>
    <m/>
    <m/>
    <n v="2"/>
    <n v="2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5"/>
    <x v="19"/>
    <d v="2023-05-16T12:16:19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1"/>
    <x v="20"/>
    <d v="2023-05-16T12:16:19"/>
    <n v="8"/>
    <m/>
    <m/>
    <n v="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1"/>
    <x v="5"/>
    <d v="2023-05-16T12:16:19"/>
    <n v="185"/>
    <n v="80"/>
    <n v="105"/>
    <n v="3"/>
    <n v="4"/>
    <n v="14"/>
    <n v="23"/>
    <n v="32"/>
    <n v="36"/>
    <n v="38"/>
    <n v="14"/>
    <m/>
    <n v="8"/>
    <n v="4"/>
    <n v="9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1"/>
    <x v="6"/>
    <d v="2023-05-16T12:16:19"/>
    <n v="4"/>
    <n v="3"/>
    <n v="1"/>
    <m/>
    <m/>
    <m/>
    <m/>
    <m/>
    <n v="1"/>
    <n v="2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1"/>
    <x v="7"/>
    <d v="2023-05-16T12:16:19"/>
    <n v="2"/>
    <n v="2"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1"/>
    <x v="21"/>
    <d v="2023-05-16T12:16:1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1"/>
    <x v="23"/>
    <d v="2023-05-16T12:16:19"/>
    <n v="6"/>
    <m/>
    <m/>
    <m/>
    <m/>
    <n v="2"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1"/>
    <x v="27"/>
    <d v="2023-05-16T12:16:1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1"/>
    <x v="30"/>
    <d v="2023-05-16T12:16:19"/>
    <n v="4"/>
    <n v="3"/>
    <n v="1"/>
    <m/>
    <m/>
    <m/>
    <n v="1"/>
    <n v="1"/>
    <n v="1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0"/>
    <x v="11"/>
    <x v="13"/>
    <d v="2023-05-16T12:23:58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0"/>
    <x v="11"/>
    <x v="15"/>
    <d v="2023-05-16T12:23:58"/>
    <n v="8"/>
    <m/>
    <m/>
    <m/>
    <m/>
    <n v="2"/>
    <m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0"/>
    <x v="11"/>
    <x v="16"/>
    <d v="2023-05-16T12:23:58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0"/>
    <x v="11"/>
    <x v="1"/>
    <d v="2023-05-16T12:23:58"/>
    <n v="2"/>
    <m/>
    <m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0"/>
    <x v="11"/>
    <x v="3"/>
    <d v="2023-05-16T12:23:5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0"/>
    <x v="11"/>
    <x v="18"/>
    <d v="2023-05-16T12:23:58"/>
    <n v="4"/>
    <m/>
    <m/>
    <m/>
    <m/>
    <n v="2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0"/>
    <x v="11"/>
    <x v="5"/>
    <d v="2023-05-16T12:23:58"/>
    <n v="9"/>
    <n v="7"/>
    <n v="2"/>
    <m/>
    <m/>
    <m/>
    <n v="2"/>
    <n v="2"/>
    <n v="1"/>
    <n v="3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0"/>
    <x v="11"/>
    <x v="6"/>
    <d v="2023-05-16T12:23:58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0"/>
    <x v="11"/>
    <x v="9"/>
    <d v="2023-05-16T12:23:58"/>
    <n v="24"/>
    <n v="2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0"/>
    <x v="11"/>
    <x v="11"/>
    <d v="2023-05-16T12:23:58"/>
    <n v="24"/>
    <n v="11"/>
    <n v="1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0"/>
    <x v="15"/>
    <x v="15"/>
    <d v="2023-05-16T12:24:14"/>
    <n v="24"/>
    <m/>
    <m/>
    <m/>
    <m/>
    <m/>
    <n v="12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0"/>
    <x v="15"/>
    <x v="16"/>
    <d v="2023-05-16T12:24:14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0"/>
    <x v="15"/>
    <x v="5"/>
    <d v="2023-05-16T12:24:14"/>
    <n v="13"/>
    <n v="7"/>
    <n v="6"/>
    <m/>
    <m/>
    <m/>
    <m/>
    <m/>
    <n v="6"/>
    <n v="6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0"/>
    <x v="15"/>
    <x v="9"/>
    <d v="2023-05-16T12:24:14"/>
    <n v="84"/>
    <n v="8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0"/>
    <x v="15"/>
    <x v="10"/>
    <d v="2023-05-16T12:24:14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0"/>
    <x v="15"/>
    <x v="11"/>
    <d v="2023-05-16T12:24:14"/>
    <n v="84"/>
    <n v="32"/>
    <n v="5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0"/>
    <x v="15"/>
    <x v="12"/>
    <d v="2023-05-16T12:24:14"/>
    <n v="5"/>
    <m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0"/>
    <x v="15"/>
    <x v="32"/>
    <d v="2023-05-16T12:24:14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1"/>
    <x v="15"/>
    <x v="15"/>
    <d v="2023-05-16T12:24:25"/>
    <n v="14"/>
    <m/>
    <m/>
    <m/>
    <m/>
    <m/>
    <n v="6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1"/>
    <x v="15"/>
    <x v="16"/>
    <d v="2023-05-16T12:24:25"/>
    <n v="6"/>
    <m/>
    <m/>
    <m/>
    <m/>
    <m/>
    <m/>
    <m/>
    <n v="4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1"/>
    <x v="15"/>
    <x v="5"/>
    <d v="2023-05-16T12:24:25"/>
    <n v="12"/>
    <n v="5"/>
    <n v="7"/>
    <m/>
    <m/>
    <m/>
    <m/>
    <m/>
    <n v="3"/>
    <n v="4"/>
    <n v="4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1"/>
    <x v="15"/>
    <x v="9"/>
    <d v="2023-05-16T12:24:25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1"/>
    <x v="15"/>
    <x v="10"/>
    <d v="2023-05-16T12:24:25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1"/>
    <x v="15"/>
    <x v="11"/>
    <d v="2023-05-16T12:24:25"/>
    <n v="36"/>
    <n v="17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1"/>
    <x v="15"/>
    <x v="12"/>
    <d v="2023-05-16T12:24:25"/>
    <n v="2"/>
    <n v="0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3"/>
    <x v="15"/>
    <x v="13"/>
    <d v="2023-05-16T12:24:36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3"/>
    <x v="15"/>
    <x v="15"/>
    <d v="2023-05-16T12:24:36"/>
    <n v="24"/>
    <m/>
    <m/>
    <m/>
    <m/>
    <n v="4"/>
    <n v="6"/>
    <n v="1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3"/>
    <x v="15"/>
    <x v="16"/>
    <d v="2023-05-16T12:24:36"/>
    <n v="5"/>
    <m/>
    <m/>
    <m/>
    <m/>
    <m/>
    <m/>
    <m/>
    <n v="3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3"/>
    <x v="15"/>
    <x v="5"/>
    <d v="2023-05-16T12:24:36"/>
    <n v="20"/>
    <n v="9"/>
    <n v="11"/>
    <m/>
    <m/>
    <m/>
    <n v="4"/>
    <n v="2"/>
    <n v="3"/>
    <n v="7"/>
    <n v="3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3"/>
    <x v="15"/>
    <x v="9"/>
    <d v="2023-05-16T12:24:36"/>
    <n v="171"/>
    <n v="17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3"/>
    <x v="15"/>
    <x v="10"/>
    <d v="2023-05-16T12:24:36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3"/>
    <x v="15"/>
    <x v="11"/>
    <d v="2023-05-16T12:24:36"/>
    <n v="171"/>
    <n v="73"/>
    <n v="9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3"/>
    <x v="15"/>
    <x v="12"/>
    <d v="2023-05-16T12:24:36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5"/>
    <x v="13"/>
    <d v="2023-05-16T12:24:52"/>
    <n v="6"/>
    <m/>
    <m/>
    <m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4"/>
    <x v="15"/>
    <x v="10"/>
    <d v="2023-05-16T12:27:36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4"/>
    <x v="15"/>
    <x v="11"/>
    <d v="2023-05-16T12:27:36"/>
    <n v="80"/>
    <n v="19"/>
    <n v="6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4"/>
    <x v="15"/>
    <x v="12"/>
    <d v="2023-05-16T12:27:36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5"/>
    <x v="15"/>
    <x v="9"/>
    <d v="2023-05-16T12:28:47"/>
    <n v="14"/>
    <n v="1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5"/>
    <x v="15"/>
    <x v="11"/>
    <d v="2023-05-16T12:28:47"/>
    <n v="14"/>
    <n v="7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13"/>
    <d v="2023-05-16T12:29:01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15"/>
    <d v="2023-05-16T12:29:01"/>
    <n v="20"/>
    <m/>
    <m/>
    <m/>
    <m/>
    <m/>
    <n v="1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16"/>
    <d v="2023-05-16T12:29:01"/>
    <n v="3"/>
    <m/>
    <m/>
    <m/>
    <m/>
    <m/>
    <m/>
    <m/>
    <n v="1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3"/>
    <d v="2023-05-16T12:29:01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18"/>
    <d v="2023-05-16T12:29:01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20"/>
    <d v="2023-05-16T12:29:01"/>
    <n v="6.4"/>
    <n v="6.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5"/>
    <d v="2023-05-16T12:29:01"/>
    <n v="14"/>
    <n v="10"/>
    <n v="4"/>
    <m/>
    <m/>
    <m/>
    <n v="1"/>
    <n v="1"/>
    <n v="7"/>
    <n v="3"/>
    <n v="1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6"/>
    <d v="2023-05-16T12:29:01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7"/>
    <d v="2023-05-16T12:29:01"/>
    <n v="2"/>
    <m/>
    <n v="2"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9"/>
    <d v="2023-05-16T12:29:01"/>
    <n v="116"/>
    <n v="1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10"/>
    <d v="2023-05-16T12:29:01"/>
    <n v="17"/>
    <n v="1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11"/>
    <d v="2023-05-16T12:29:01"/>
    <n v="116"/>
    <n v="58"/>
    <n v="5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7"/>
    <x v="15"/>
    <x v="15"/>
    <d v="2023-05-16T12:26:37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7"/>
    <x v="15"/>
    <x v="16"/>
    <d v="2023-05-16T12:26:37"/>
    <n v="1"/>
    <m/>
    <m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7"/>
    <x v="15"/>
    <x v="17"/>
    <d v="2023-05-16T12:26:37"/>
    <n v="2.7"/>
    <m/>
    <m/>
    <n v="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7"/>
    <x v="15"/>
    <x v="5"/>
    <d v="2023-05-16T12:26:37"/>
    <n v="6"/>
    <n v="2"/>
    <n v="4"/>
    <m/>
    <m/>
    <n v="1"/>
    <n v="2"/>
    <n v="1"/>
    <n v="1"/>
    <m/>
    <m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7"/>
    <x v="15"/>
    <x v="9"/>
    <d v="2023-05-16T12:26:37"/>
    <n v="26"/>
    <n v="2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7"/>
    <x v="15"/>
    <x v="10"/>
    <d v="2023-05-16T12:26:37"/>
    <n v="12"/>
    <n v="1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7"/>
    <x v="15"/>
    <x v="11"/>
    <d v="2023-05-16T12:26:37"/>
    <n v="26"/>
    <n v="16"/>
    <n v="1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7"/>
    <x v="15"/>
    <x v="12"/>
    <d v="2023-05-16T12:26:37"/>
    <n v="12"/>
    <n v="5"/>
    <n v="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8"/>
    <x v="15"/>
    <x v="15"/>
    <d v="2023-05-16T12:26:49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8"/>
    <x v="15"/>
    <x v="16"/>
    <d v="2023-05-16T12:26:49"/>
    <n v="2"/>
    <m/>
    <m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8"/>
    <x v="15"/>
    <x v="5"/>
    <d v="2023-05-16T12:26:49"/>
    <n v="4"/>
    <n v="1"/>
    <n v="3"/>
    <m/>
    <m/>
    <m/>
    <m/>
    <m/>
    <n v="1"/>
    <n v="1"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8"/>
    <x v="15"/>
    <x v="9"/>
    <d v="2023-05-16T12:26:49"/>
    <n v="57"/>
    <n v="5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8"/>
    <x v="15"/>
    <x v="11"/>
    <d v="2023-05-16T12:26:49"/>
    <n v="57"/>
    <n v="27"/>
    <n v="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5"/>
    <x v="13"/>
    <d v="2023-05-16T12:26:59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5"/>
    <x v="15"/>
    <d v="2023-05-16T12:26:59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5"/>
    <x v="16"/>
    <d v="2023-05-16T12:26:59"/>
    <n v="3"/>
    <m/>
    <m/>
    <m/>
    <m/>
    <m/>
    <m/>
    <m/>
    <n v="1"/>
    <m/>
    <m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3"/>
    <x v="15"/>
    <x v="17"/>
    <d v="2023-05-16T12:26:59"/>
    <n v="10.4"/>
    <n v="1.6"/>
    <m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6"/>
    <x v="15"/>
    <x v="12"/>
    <d v="2023-05-16T12:29:01"/>
    <n v="17"/>
    <n v="8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9"/>
    <x v="10"/>
    <x v="15"/>
    <d v="2023-05-16T12:29:15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9"/>
    <x v="10"/>
    <x v="5"/>
    <d v="2023-05-16T12:29:15"/>
    <n v="1"/>
    <m/>
    <n v="1"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9"/>
    <x v="10"/>
    <x v="9"/>
    <d v="2023-05-16T12:29:15"/>
    <n v="54"/>
    <n v="5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9"/>
    <x v="10"/>
    <x v="10"/>
    <d v="2023-05-16T12:29:15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9"/>
    <x v="10"/>
    <x v="11"/>
    <d v="2023-05-16T12:29:15"/>
    <n v="54"/>
    <n v="22"/>
    <n v="3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9"/>
    <x v="10"/>
    <x v="12"/>
    <d v="2023-05-16T12:29:15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1"/>
    <x v="11"/>
    <x v="15"/>
    <d v="2023-05-16T12:29:42"/>
    <n v="10"/>
    <m/>
    <m/>
    <m/>
    <m/>
    <m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1"/>
    <x v="11"/>
    <x v="16"/>
    <d v="2023-05-16T12:29:42"/>
    <n v="2"/>
    <m/>
    <m/>
    <m/>
    <m/>
    <m/>
    <m/>
    <m/>
    <n v="1"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1"/>
    <x v="11"/>
    <x v="5"/>
    <d v="2023-05-16T12:29:42"/>
    <n v="7"/>
    <n v="3"/>
    <n v="4"/>
    <m/>
    <m/>
    <m/>
    <m/>
    <m/>
    <n v="2"/>
    <n v="3"/>
    <n v="1"/>
    <m/>
    <m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1"/>
    <x v="11"/>
    <x v="9"/>
    <d v="2023-05-16T12:29:42"/>
    <n v="90"/>
    <n v="9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1"/>
    <x v="11"/>
    <x v="10"/>
    <d v="2023-05-16T12:29:42"/>
    <n v="15"/>
    <n v="1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1"/>
    <x v="11"/>
    <x v="11"/>
    <d v="2023-05-16T12:29:42"/>
    <n v="90"/>
    <n v="37"/>
    <n v="5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1"/>
    <x v="11"/>
    <x v="12"/>
    <d v="2023-05-16T12:29:42"/>
    <n v="15"/>
    <n v="7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1"/>
    <x v="11"/>
    <x v="32"/>
    <d v="2023-05-16T12:29:42"/>
    <n v="3"/>
    <n v="2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1"/>
    <x v="7"/>
    <x v="43"/>
    <d v="2023-05-16T12:29:42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9"/>
    <x v="7"/>
    <x v="13"/>
    <d v="2023-05-16T12:30:0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9"/>
    <x v="7"/>
    <x v="15"/>
    <d v="2023-05-16T12:30:09"/>
    <n v="12"/>
    <m/>
    <m/>
    <m/>
    <m/>
    <m/>
    <n v="4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9"/>
    <x v="7"/>
    <x v="16"/>
    <d v="2023-05-16T12:30:09"/>
    <n v="7"/>
    <m/>
    <m/>
    <m/>
    <m/>
    <m/>
    <m/>
    <m/>
    <n v="1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9"/>
    <x v="7"/>
    <x v="17"/>
    <d v="2023-05-16T12:30:09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9"/>
    <x v="7"/>
    <x v="4"/>
    <d v="2023-05-16T12:30:09"/>
    <n v="3.6"/>
    <m/>
    <m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9"/>
    <x v="11"/>
    <x v="5"/>
    <d v="2023-05-16T12:30:09"/>
    <n v="12"/>
    <n v="6"/>
    <n v="6"/>
    <m/>
    <m/>
    <n v="1"/>
    <n v="1"/>
    <m/>
    <n v="2"/>
    <n v="4"/>
    <n v="1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9"/>
    <x v="11"/>
    <x v="8"/>
    <d v="2023-05-16T12:30:09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9"/>
    <x v="11"/>
    <x v="9"/>
    <d v="2023-05-16T12:30:09"/>
    <n v="127"/>
    <n v="12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9"/>
    <x v="11"/>
    <x v="10"/>
    <d v="2023-05-16T12:30:09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9"/>
    <x v="11"/>
    <x v="11"/>
    <d v="2023-05-16T12:30:09"/>
    <n v="127"/>
    <n v="73"/>
    <n v="5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69"/>
    <x v="11"/>
    <x v="12"/>
    <d v="2023-05-16T12:30:09"/>
    <n v="4"/>
    <n v="2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0"/>
    <x v="10"/>
    <x v="13"/>
    <d v="2023-05-16T14:17:07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0"/>
    <x v="10"/>
    <x v="15"/>
    <d v="2023-05-16T14:17:07"/>
    <n v="12"/>
    <m/>
    <m/>
    <m/>
    <m/>
    <m/>
    <n v="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0"/>
    <x v="10"/>
    <x v="16"/>
    <d v="2023-05-16T14:17:07"/>
    <n v="3"/>
    <m/>
    <m/>
    <m/>
    <m/>
    <m/>
    <m/>
    <m/>
    <m/>
    <m/>
    <n v="2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0"/>
    <x v="10"/>
    <x v="17"/>
    <d v="2023-05-16T14:17:07"/>
    <n v="13.1"/>
    <m/>
    <m/>
    <n v="13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0"/>
    <x v="10"/>
    <x v="5"/>
    <d v="2023-05-16T14:17:07"/>
    <n v="13"/>
    <n v="4"/>
    <n v="9"/>
    <m/>
    <m/>
    <n v="4"/>
    <n v="1"/>
    <m/>
    <n v="4"/>
    <n v="2"/>
    <m/>
    <m/>
    <n v="1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0"/>
    <x v="10"/>
    <x v="9"/>
    <d v="2023-05-16T14:17:07"/>
    <n v="60"/>
    <n v="6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0"/>
    <x v="10"/>
    <x v="10"/>
    <d v="2023-05-16T14:17:07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0"/>
    <x v="10"/>
    <x v="11"/>
    <d v="2023-05-16T14:17:07"/>
    <n v="60"/>
    <n v="27"/>
    <n v="3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0"/>
    <x v="10"/>
    <x v="12"/>
    <d v="2023-05-16T14:17:07"/>
    <n v="8"/>
    <n v="3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1"/>
    <x v="10"/>
    <x v="13"/>
    <d v="2023-05-16T14:17:23"/>
    <n v="4"/>
    <m/>
    <m/>
    <m/>
    <n v="0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1"/>
    <x v="10"/>
    <x v="15"/>
    <d v="2023-05-16T14:17:23"/>
    <n v="23"/>
    <m/>
    <m/>
    <m/>
    <m/>
    <n v="0"/>
    <n v="14"/>
    <n v="9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1"/>
    <x v="10"/>
    <x v="16"/>
    <d v="2023-05-16T14:17:23"/>
    <n v="2"/>
    <m/>
    <m/>
    <m/>
    <m/>
    <m/>
    <m/>
    <m/>
    <n v="0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1"/>
    <x v="10"/>
    <x v="5"/>
    <d v="2023-05-16T14:17:23"/>
    <n v="15"/>
    <n v="8"/>
    <n v="7"/>
    <m/>
    <m/>
    <m/>
    <m/>
    <n v="2"/>
    <n v="7"/>
    <n v="5"/>
    <n v="0"/>
    <m/>
    <n v="1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1"/>
    <x v="10"/>
    <x v="9"/>
    <d v="2023-05-16T14:17:23"/>
    <n v="37"/>
    <n v="3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1"/>
    <x v="10"/>
    <x v="10"/>
    <d v="2023-05-16T14:17:23"/>
    <n v="7"/>
    <n v="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1"/>
    <x v="10"/>
    <x v="11"/>
    <d v="2023-05-16T14:17:23"/>
    <n v="37"/>
    <n v="17"/>
    <n v="2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1"/>
    <x v="10"/>
    <x v="12"/>
    <d v="2023-05-16T14:17:23"/>
    <n v="7"/>
    <n v="5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2"/>
    <x v="10"/>
    <x v="15"/>
    <d v="2023-05-16T14:17:37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2"/>
    <x v="10"/>
    <x v="5"/>
    <d v="2023-05-16T14:17:37"/>
    <n v="1"/>
    <n v="1"/>
    <m/>
    <m/>
    <m/>
    <m/>
    <m/>
    <m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2"/>
    <x v="10"/>
    <x v="9"/>
    <d v="2023-05-16T14:17:37"/>
    <n v="6"/>
    <n v="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2"/>
    <x v="10"/>
    <x v="10"/>
    <d v="2023-05-16T14:17:37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2"/>
    <x v="10"/>
    <x v="11"/>
    <d v="2023-05-16T14:17:37"/>
    <n v="6"/>
    <n v="3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2"/>
    <x v="11"/>
    <x v="12"/>
    <d v="2023-05-16T14:17:37"/>
    <n v="3"/>
    <n v="3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3"/>
    <x v="11"/>
    <x v="13"/>
    <d v="2023-05-16T14:17:51"/>
    <n v="8"/>
    <m/>
    <m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15"/>
    <d v="2023-05-16T12:24:52"/>
    <n v="28"/>
    <m/>
    <m/>
    <m/>
    <m/>
    <n v="2"/>
    <n v="10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16"/>
    <d v="2023-05-16T12:24:52"/>
    <n v="5"/>
    <m/>
    <m/>
    <m/>
    <m/>
    <m/>
    <m/>
    <m/>
    <n v="1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17"/>
    <d v="2023-05-16T12:24:52"/>
    <n v="5.4"/>
    <m/>
    <n v="1.8"/>
    <n v="3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3"/>
    <d v="2023-05-16T12:24:52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18"/>
    <d v="2023-05-16T12:24:52"/>
    <n v="4"/>
    <m/>
    <m/>
    <m/>
    <m/>
    <m/>
    <n v="4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5"/>
    <d v="2023-05-16T12:24:52"/>
    <n v="22"/>
    <n v="12"/>
    <n v="10"/>
    <m/>
    <n v="1"/>
    <n v="1"/>
    <n v="2"/>
    <n v="2"/>
    <n v="5"/>
    <n v="8"/>
    <n v="1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6"/>
    <d v="2023-05-16T12:24:52"/>
    <n v="2"/>
    <n v="1"/>
    <n v="1"/>
    <m/>
    <m/>
    <m/>
    <m/>
    <m/>
    <n v="2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9"/>
    <d v="2023-05-16T12:24:52"/>
    <n v="93"/>
    <n v="9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10"/>
    <d v="2023-05-16T12:24:52"/>
    <n v="13"/>
    <n v="1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11"/>
    <d v="2023-05-16T12:24:52"/>
    <n v="93"/>
    <n v="44"/>
    <n v="4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12"/>
    <d v="2023-05-16T12:24:52"/>
    <n v="13"/>
    <n v="4"/>
    <n v="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1"/>
    <x v="11"/>
    <x v="32"/>
    <d v="2023-05-16T12:24:5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11"/>
    <x v="13"/>
    <d v="2023-05-16T12:25:05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11"/>
    <x v="15"/>
    <d v="2023-05-16T12:25:05"/>
    <n v="25"/>
    <m/>
    <m/>
    <m/>
    <m/>
    <n v="2"/>
    <n v="16"/>
    <n v="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11"/>
    <x v="16"/>
    <d v="2023-05-16T12:25:05"/>
    <n v="7"/>
    <m/>
    <m/>
    <m/>
    <m/>
    <m/>
    <m/>
    <m/>
    <n v="3"/>
    <m/>
    <m/>
    <m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11"/>
    <x v="17"/>
    <d v="2023-05-16T12:25:05"/>
    <n v="5.6"/>
    <n v="0.8"/>
    <n v="1.6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5"/>
    <x v="11"/>
    <x v="18"/>
    <d v="2023-05-16T12:25:05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1"/>
    <x v="9"/>
    <d v="2023-05-16T11:55:15"/>
    <n v="43"/>
    <n v="4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1"/>
    <x v="10"/>
    <d v="2023-05-16T11:55:15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1"/>
    <x v="11"/>
    <d v="2023-05-16T11:55:15"/>
    <n v="43"/>
    <n v="18"/>
    <n v="2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1"/>
    <x v="12"/>
    <d v="2023-05-16T11:55:15"/>
    <n v="4"/>
    <n v="1"/>
    <n v="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1"/>
    <x v="14"/>
    <d v="2023-05-16T11:55:26"/>
    <n v="78"/>
    <m/>
    <m/>
    <m/>
    <n v="56"/>
    <n v="2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15"/>
    <d v="2023-05-16T11:55:26"/>
    <n v="132"/>
    <m/>
    <m/>
    <m/>
    <m/>
    <n v="4"/>
    <n v="68"/>
    <n v="6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16"/>
    <d v="2023-05-16T11:55:26"/>
    <n v="72"/>
    <m/>
    <m/>
    <m/>
    <m/>
    <m/>
    <m/>
    <m/>
    <n v="33"/>
    <m/>
    <n v="32"/>
    <n v="7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17"/>
    <d v="2023-05-16T11:55:26"/>
    <n v="61.6"/>
    <n v="4.8"/>
    <n v="7.2"/>
    <n v="4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2"/>
    <d v="2023-05-16T11:55:2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3"/>
    <d v="2023-05-16T11:55:26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18"/>
    <d v="2023-05-16T11:55:26"/>
    <n v="4"/>
    <m/>
    <m/>
    <m/>
    <n v="2"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28"/>
    <d v="2023-05-16T11:55:26"/>
    <n v="9.6"/>
    <m/>
    <m/>
    <n v="9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4"/>
    <d v="2023-05-16T11:55:26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5"/>
    <d v="2023-05-16T11:55:26"/>
    <n v="183"/>
    <n v="56"/>
    <n v="127"/>
    <n v="2"/>
    <n v="3"/>
    <n v="17"/>
    <n v="28"/>
    <n v="13"/>
    <n v="34"/>
    <n v="30"/>
    <n v="33"/>
    <m/>
    <n v="16"/>
    <n v="7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6"/>
    <d v="2023-05-16T11:55:26"/>
    <n v="5"/>
    <n v="4"/>
    <n v="1"/>
    <m/>
    <m/>
    <n v="3"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8"/>
    <d v="2023-05-16T11:55:26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0"/>
    <x v="9"/>
    <d v="2023-05-16T11:55:26"/>
    <n v="262"/>
    <n v="26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0"/>
    <x v="9"/>
    <d v="2023-05-16T11:54:31"/>
    <n v="249"/>
    <n v="24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0"/>
    <x v="10"/>
    <d v="2023-05-16T11:54:31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0"/>
    <x v="11"/>
    <d v="2023-05-16T11:54:31"/>
    <n v="249"/>
    <n v="119"/>
    <n v="13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0"/>
    <x v="12"/>
    <d v="2023-05-16T11:54:31"/>
    <n v="31"/>
    <n v="13"/>
    <n v="1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5"/>
    <x v="10"/>
    <x v="13"/>
    <d v="2023-05-16T11:54:50"/>
    <n v="4"/>
    <m/>
    <m/>
    <m/>
    <n v="2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5"/>
    <x v="10"/>
    <x v="14"/>
    <d v="2023-05-16T11:54:50"/>
    <n v="20"/>
    <m/>
    <m/>
    <m/>
    <n v="10"/>
    <n v="1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5"/>
    <x v="10"/>
    <x v="15"/>
    <d v="2023-05-16T11:54:50"/>
    <n v="44"/>
    <m/>
    <m/>
    <m/>
    <m/>
    <n v="2"/>
    <n v="26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5"/>
    <x v="10"/>
    <x v="16"/>
    <d v="2023-05-16T11:54:50"/>
    <n v="32"/>
    <m/>
    <m/>
    <m/>
    <m/>
    <m/>
    <m/>
    <m/>
    <n v="12"/>
    <m/>
    <n v="18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5"/>
    <x v="11"/>
    <x v="17"/>
    <d v="2023-05-16T11:54:50"/>
    <n v="12.8"/>
    <n v="6.4"/>
    <n v="0.8"/>
    <n v="5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5"/>
    <x v="11"/>
    <x v="5"/>
    <d v="2023-05-16T11:54:50"/>
    <n v="63"/>
    <n v="22"/>
    <n v="41"/>
    <n v="3"/>
    <n v="1"/>
    <n v="2"/>
    <n v="6"/>
    <n v="7"/>
    <n v="13"/>
    <n v="8"/>
    <n v="12"/>
    <m/>
    <n v="9"/>
    <n v="1"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5"/>
    <x v="11"/>
    <x v="9"/>
    <d v="2023-05-16T11:54:50"/>
    <n v="150"/>
    <n v="15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5"/>
    <x v="11"/>
    <x v="10"/>
    <d v="2023-05-16T11:54:50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5"/>
    <x v="11"/>
    <x v="11"/>
    <d v="2023-05-16T11:54:50"/>
    <n v="150"/>
    <n v="69"/>
    <n v="8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5"/>
    <x v="11"/>
    <x v="12"/>
    <d v="2023-05-16T11:54:50"/>
    <n v="8"/>
    <n v="4"/>
    <n v="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13"/>
    <d v="2023-05-16T11:55:03"/>
    <n v="170"/>
    <m/>
    <m/>
    <m/>
    <n v="40"/>
    <n v="13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14"/>
    <d v="2023-05-16T11:55:03"/>
    <n v="132"/>
    <m/>
    <m/>
    <m/>
    <n v="124"/>
    <m/>
    <m/>
    <m/>
    <n v="4"/>
    <m/>
    <n v="2"/>
    <n v="1"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15"/>
    <d v="2023-05-16T11:55:03"/>
    <n v="379"/>
    <m/>
    <m/>
    <m/>
    <m/>
    <n v="24"/>
    <n v="188"/>
    <n v="16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16"/>
    <d v="2023-05-16T11:55:03"/>
    <n v="289"/>
    <m/>
    <m/>
    <m/>
    <m/>
    <m/>
    <m/>
    <m/>
    <n v="139"/>
    <m/>
    <n v="88"/>
    <n v="22"/>
    <n v="4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17"/>
    <d v="2023-05-16T11:55:03"/>
    <n v="343.2"/>
    <n v="47.2"/>
    <n v="64"/>
    <n v="23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2"/>
    <d v="2023-05-16T11:55:03"/>
    <n v="7"/>
    <m/>
    <m/>
    <m/>
    <n v="4"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3"/>
    <d v="2023-05-16T11:55:03"/>
    <n v="10"/>
    <m/>
    <m/>
    <m/>
    <m/>
    <n v="2"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18"/>
    <d v="2023-05-16T11:55:03"/>
    <n v="14"/>
    <m/>
    <m/>
    <m/>
    <n v="4"/>
    <n v="2"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19"/>
    <d v="2023-05-16T11:55:03"/>
    <n v="13"/>
    <m/>
    <m/>
    <m/>
    <m/>
    <m/>
    <m/>
    <m/>
    <m/>
    <m/>
    <n v="3"/>
    <n v="3"/>
    <n v="7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20"/>
    <d v="2023-05-16T11:55:03"/>
    <n v="18.399999999999999"/>
    <n v="4"/>
    <n v="5.2"/>
    <n v="9.1999999999999993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29"/>
    <d v="2023-05-16T11:55:03"/>
    <n v="44.4"/>
    <n v="0"/>
    <n v="0"/>
    <n v="26.8"/>
    <n v="12"/>
    <n v="5.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11"/>
    <x v="5"/>
    <d v="2023-05-16T11:53:32"/>
    <n v="170"/>
    <n v="82"/>
    <n v="88"/>
    <n v="6"/>
    <n v="8"/>
    <n v="15"/>
    <n v="20"/>
    <n v="22"/>
    <n v="39"/>
    <n v="29"/>
    <n v="19"/>
    <m/>
    <n v="7"/>
    <m/>
    <n v="5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11"/>
    <x v="8"/>
    <d v="2023-05-16T11:53:32"/>
    <n v="2"/>
    <n v="2"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11"/>
    <x v="9"/>
    <d v="2023-05-16T11:53:32"/>
    <n v="293"/>
    <n v="29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11"/>
    <x v="10"/>
    <d v="2023-05-16T11:53:32"/>
    <n v="23"/>
    <n v="2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11"/>
    <x v="33"/>
    <d v="2023-05-16T11:53:3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11"/>
    <x v="44"/>
    <d v="2023-05-16T11:53:32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11"/>
    <x v="11"/>
    <d v="2023-05-16T11:53:32"/>
    <n v="293"/>
    <n v="130"/>
    <n v="16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11"/>
    <x v="12"/>
    <d v="2023-05-16T11:53:32"/>
    <n v="23"/>
    <n v="11"/>
    <n v="1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11"/>
    <x v="34"/>
    <d v="2023-05-16T11:53:32"/>
    <n v="1"/>
    <n v="0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6"/>
    <x v="11"/>
    <x v="45"/>
    <d v="2023-05-16T11:53:32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11"/>
    <x v="13"/>
    <d v="2023-05-16T11:54:14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11"/>
    <x v="14"/>
    <d v="2023-05-16T11:54:14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11"/>
    <x v="15"/>
    <d v="2023-05-16T11:54:14"/>
    <n v="40"/>
    <m/>
    <m/>
    <m/>
    <m/>
    <m/>
    <n v="18"/>
    <n v="2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11"/>
    <x v="16"/>
    <d v="2023-05-16T11:54:14"/>
    <n v="10"/>
    <m/>
    <m/>
    <m/>
    <m/>
    <m/>
    <m/>
    <m/>
    <n v="7"/>
    <m/>
    <n v="2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11"/>
    <x v="17"/>
    <d v="2023-05-16T11:54:14"/>
    <n v="4.8"/>
    <n v="1.6"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11"/>
    <x v="1"/>
    <d v="2023-05-16T11:54:14"/>
    <n v="1"/>
    <m/>
    <m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4"/>
    <d v="2023-05-16T11:55:03"/>
    <n v="23.6"/>
    <n v="0"/>
    <n v="8.4"/>
    <n v="4.4000000000000004"/>
    <n v="10.8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5"/>
    <d v="2023-05-16T11:55:03"/>
    <n v="727"/>
    <n v="254"/>
    <n v="473"/>
    <n v="27"/>
    <n v="22"/>
    <n v="90"/>
    <n v="82"/>
    <n v="77"/>
    <n v="94"/>
    <n v="84"/>
    <n v="143"/>
    <m/>
    <n v="45"/>
    <n v="23"/>
    <n v="4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6"/>
    <d v="2023-05-16T11:55:03"/>
    <n v="17"/>
    <n v="4"/>
    <n v="13"/>
    <m/>
    <m/>
    <m/>
    <n v="2"/>
    <n v="1"/>
    <n v="3"/>
    <n v="1"/>
    <m/>
    <n v="1"/>
    <n v="1"/>
    <n v="1"/>
    <n v="7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1"/>
    <x v="7"/>
    <d v="2023-05-16T11:55:03"/>
    <n v="7"/>
    <n v="4"/>
    <n v="3"/>
    <n v="2"/>
    <n v="2"/>
    <n v="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2"/>
    <x v="8"/>
    <d v="2023-05-16T11:55:03"/>
    <n v="15"/>
    <n v="9"/>
    <n v="6"/>
    <n v="0"/>
    <n v="2"/>
    <n v="6"/>
    <n v="5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2"/>
    <x v="22"/>
    <d v="2023-05-16T11:55:03"/>
    <n v="8"/>
    <m/>
    <m/>
    <n v="2"/>
    <n v="4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2"/>
    <x v="23"/>
    <d v="2023-05-16T11:55:03"/>
    <n v="18"/>
    <m/>
    <m/>
    <m/>
    <m/>
    <n v="2"/>
    <n v="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2"/>
    <x v="26"/>
    <d v="2023-05-16T11:55:03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2"/>
    <x v="27"/>
    <d v="2023-05-16T11:55:03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2"/>
    <x v="30"/>
    <d v="2023-05-16T11:55:03"/>
    <n v="13"/>
    <n v="3"/>
    <n v="10"/>
    <m/>
    <m/>
    <n v="1"/>
    <n v="2"/>
    <n v="2"/>
    <n v="4"/>
    <n v="4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"/>
    <x v="31"/>
    <d v="2023-05-16T11:55:03"/>
    <n v="2"/>
    <n v="1"/>
    <n v="1"/>
    <m/>
    <m/>
    <n v="1"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"/>
    <x v="9"/>
    <d v="2023-05-16T11:55:03"/>
    <n v="941"/>
    <n v="94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"/>
    <x v="10"/>
    <d v="2023-05-16T11:55:03"/>
    <n v="81"/>
    <n v="8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"/>
    <x v="33"/>
    <d v="2023-05-16T11:55:03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"/>
    <x v="36"/>
    <d v="2023-05-16T11:55:03"/>
    <n v="36"/>
    <n v="3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"/>
    <x v="11"/>
    <d v="2023-05-16T11:55:03"/>
    <n v="939"/>
    <n v="369"/>
    <n v="57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"/>
    <x v="12"/>
    <d v="2023-05-16T11:55:03"/>
    <n v="80"/>
    <n v="29"/>
    <n v="5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"/>
    <x v="34"/>
    <d v="2023-05-16T11:55:03"/>
    <n v="1"/>
    <n v="1"/>
    <n v="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6"/>
    <x v="1"/>
    <x v="37"/>
    <d v="2023-05-16T11:55:03"/>
    <n v="36"/>
    <n v="15"/>
    <n v="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"/>
    <x v="13"/>
    <d v="2023-05-16T11:55:15"/>
    <n v="24"/>
    <m/>
    <m/>
    <m/>
    <n v="18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"/>
    <x v="15"/>
    <d v="2023-05-16T11:55:15"/>
    <n v="32"/>
    <m/>
    <m/>
    <m/>
    <m/>
    <n v="2"/>
    <n v="18"/>
    <n v="1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"/>
    <x v="16"/>
    <d v="2023-05-16T11:55:15"/>
    <n v="8"/>
    <m/>
    <m/>
    <m/>
    <m/>
    <m/>
    <m/>
    <m/>
    <n v="6"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"/>
    <x v="17"/>
    <d v="2023-05-16T11:55:15"/>
    <n v="25.6"/>
    <m/>
    <n v="12.8"/>
    <n v="1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"/>
    <x v="18"/>
    <d v="2023-05-16T11:55:15"/>
    <n v="2"/>
    <m/>
    <m/>
    <n v="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"/>
    <x v="28"/>
    <d v="2023-05-16T11:55:15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"/>
    <x v="5"/>
    <d v="2023-05-16T11:55:15"/>
    <n v="45"/>
    <n v="21"/>
    <n v="24"/>
    <n v="1"/>
    <n v="4"/>
    <n v="5"/>
    <n v="9"/>
    <n v="4"/>
    <n v="9"/>
    <n v="6"/>
    <n v="6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5"/>
    <x v="1"/>
    <x v="6"/>
    <d v="2023-05-16T11:55:15"/>
    <n v="1"/>
    <m/>
    <n v="1"/>
    <m/>
    <m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3"/>
    <x v="1"/>
    <x v="15"/>
    <d v="2023-05-16T14:17:51"/>
    <n v="36"/>
    <m/>
    <m/>
    <m/>
    <m/>
    <m/>
    <n v="14"/>
    <n v="2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3"/>
    <x v="1"/>
    <x v="16"/>
    <d v="2023-05-16T14:17:51"/>
    <n v="3"/>
    <m/>
    <m/>
    <m/>
    <m/>
    <m/>
    <m/>
    <m/>
    <n v="2"/>
    <m/>
    <n v="0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3"/>
    <x v="1"/>
    <x v="17"/>
    <d v="2023-05-16T14:17:51"/>
    <n v="4"/>
    <m/>
    <n v="4"/>
    <n v="0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3"/>
    <x v="1"/>
    <x v="18"/>
    <d v="2023-05-16T14:17:51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3"/>
    <x v="1"/>
    <x v="5"/>
    <d v="2023-05-16T14:17:51"/>
    <n v="25"/>
    <n v="12"/>
    <n v="13"/>
    <m/>
    <n v="1"/>
    <n v="0"/>
    <n v="3"/>
    <n v="1"/>
    <n v="6"/>
    <n v="11"/>
    <n v="2"/>
    <m/>
    <n v="0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3"/>
    <x v="1"/>
    <x v="6"/>
    <d v="2023-05-16T14:17:51"/>
    <n v="1"/>
    <n v="0"/>
    <n v="1"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3"/>
    <x v="1"/>
    <x v="9"/>
    <d v="2023-05-16T14:17:51"/>
    <n v="45"/>
    <n v="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23"/>
    <x v="1"/>
    <x v="11"/>
    <d v="2023-05-16T14:17:51"/>
    <n v="45"/>
    <n v="19"/>
    <n v="2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8"/>
    <x v="1"/>
    <x v="13"/>
    <d v="2023-05-16T14:18:05"/>
    <n v="14"/>
    <m/>
    <m/>
    <m/>
    <n v="8"/>
    <n v="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8"/>
    <x v="1"/>
    <x v="15"/>
    <d v="2023-05-16T14:18:05"/>
    <n v="22"/>
    <m/>
    <m/>
    <m/>
    <m/>
    <m/>
    <n v="18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8"/>
    <x v="1"/>
    <x v="16"/>
    <d v="2023-05-16T14:18:05"/>
    <n v="6"/>
    <m/>
    <m/>
    <m/>
    <m/>
    <m/>
    <m/>
    <m/>
    <n v="2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8"/>
    <x v="1"/>
    <x v="17"/>
    <d v="2023-05-16T14:18:05"/>
    <n v="4"/>
    <m/>
    <m/>
    <n v="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8"/>
    <x v="1"/>
    <x v="29"/>
    <d v="2023-05-16T14:18:05"/>
    <n v="3.2"/>
    <m/>
    <m/>
    <m/>
    <n v="3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8"/>
    <x v="1"/>
    <x v="5"/>
    <d v="2023-05-16T14:18:05"/>
    <n v="24"/>
    <n v="15"/>
    <n v="9"/>
    <m/>
    <m/>
    <n v="2"/>
    <n v="4"/>
    <n v="3"/>
    <n v="9"/>
    <n v="2"/>
    <n v="2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8"/>
    <x v="1"/>
    <x v="8"/>
    <d v="2023-05-16T14:18:05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8"/>
    <x v="1"/>
    <x v="9"/>
    <d v="2023-05-16T14:18:05"/>
    <n v="43"/>
    <n v="4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8"/>
    <x v="1"/>
    <x v="10"/>
    <d v="2023-05-16T14:18:05"/>
    <n v="5"/>
    <n v="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1"/>
    <x v="10"/>
    <d v="2023-05-16T11:54:14"/>
    <n v="25"/>
    <n v="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1"/>
    <x v="11"/>
    <d v="2023-05-16T11:54:14"/>
    <n v="95"/>
    <n v="38"/>
    <n v="5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89"/>
    <x v="1"/>
    <x v="12"/>
    <d v="2023-05-16T11:54:14"/>
    <n v="25"/>
    <n v="11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13"/>
    <d v="2023-05-16T11:54:31"/>
    <n v="52"/>
    <m/>
    <m/>
    <m/>
    <n v="26"/>
    <n v="2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15"/>
    <d v="2023-05-16T11:54:31"/>
    <n v="116"/>
    <m/>
    <m/>
    <m/>
    <m/>
    <n v="2"/>
    <n v="50"/>
    <n v="6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16"/>
    <d v="2023-05-16T11:54:31"/>
    <n v="38"/>
    <m/>
    <m/>
    <m/>
    <m/>
    <m/>
    <m/>
    <m/>
    <n v="21"/>
    <m/>
    <n v="16"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17"/>
    <d v="2023-05-16T11:54:31"/>
    <n v="23.2"/>
    <m/>
    <m/>
    <n v="2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1"/>
    <d v="2023-05-16T11:54:31"/>
    <n v="6"/>
    <m/>
    <m/>
    <m/>
    <n v="6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2"/>
    <d v="2023-05-16T11:54:31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3"/>
    <d v="2023-05-16T11:54:31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18"/>
    <d v="2023-05-16T11:54:31"/>
    <n v="10"/>
    <m/>
    <m/>
    <m/>
    <n v="6"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19"/>
    <d v="2023-05-16T11:54:31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29"/>
    <d v="2023-05-16T11:54:31"/>
    <n v="4"/>
    <m/>
    <m/>
    <m/>
    <n v="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4"/>
    <d v="2023-05-16T11:54:31"/>
    <n v="6.8"/>
    <m/>
    <m/>
    <n v="3.6"/>
    <n v="3.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5"/>
    <d v="2023-05-16T11:54:31"/>
    <n v="125"/>
    <n v="56"/>
    <n v="69"/>
    <m/>
    <m/>
    <n v="10"/>
    <n v="13"/>
    <n v="14"/>
    <n v="25"/>
    <n v="33"/>
    <n v="21"/>
    <m/>
    <n v="8"/>
    <m/>
    <n v="1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6"/>
    <d v="2023-05-16T11:54:31"/>
    <n v="6"/>
    <n v="2"/>
    <n v="4"/>
    <m/>
    <m/>
    <m/>
    <n v="3"/>
    <m/>
    <n v="1"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4"/>
    <x v="1"/>
    <x v="8"/>
    <d v="2023-05-16T11:54:31"/>
    <n v="3"/>
    <m/>
    <m/>
    <m/>
    <m/>
    <m/>
    <n v="3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8"/>
    <x v="1"/>
    <x v="16"/>
    <d v="2023-05-16T14:25:47"/>
    <n v="7"/>
    <m/>
    <m/>
    <m/>
    <m/>
    <m/>
    <m/>
    <m/>
    <n v="1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8"/>
    <x v="1"/>
    <x v="17"/>
    <d v="2023-05-16T14:25:47"/>
    <n v="4.8"/>
    <n v="1.6"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8"/>
    <x v="1"/>
    <x v="5"/>
    <d v="2023-05-16T14:25:47"/>
    <n v="17"/>
    <n v="7"/>
    <n v="10"/>
    <n v="1"/>
    <m/>
    <n v="1"/>
    <n v="1"/>
    <n v="2"/>
    <n v="5"/>
    <n v="3"/>
    <n v="1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8"/>
    <x v="1"/>
    <x v="9"/>
    <d v="2023-05-16T14:25:47"/>
    <n v="58"/>
    <n v="5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8"/>
    <x v="1"/>
    <x v="10"/>
    <d v="2023-05-16T14:25:47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8"/>
    <x v="1"/>
    <x v="11"/>
    <d v="2023-05-16T14:25:47"/>
    <n v="58"/>
    <n v="23"/>
    <n v="3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8"/>
    <x v="1"/>
    <x v="12"/>
    <d v="2023-05-16T14:25:47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9"/>
    <x v="1"/>
    <x v="13"/>
    <d v="2023-05-16T14:25:58"/>
    <n v="30"/>
    <m/>
    <m/>
    <m/>
    <n v="26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9"/>
    <x v="1"/>
    <x v="15"/>
    <d v="2023-05-16T14:25:58"/>
    <n v="52"/>
    <m/>
    <m/>
    <m/>
    <m/>
    <m/>
    <n v="28"/>
    <n v="2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9"/>
    <x v="1"/>
    <x v="16"/>
    <d v="2023-05-16T14:25:58"/>
    <n v="9"/>
    <m/>
    <m/>
    <m/>
    <m/>
    <m/>
    <m/>
    <m/>
    <n v="4"/>
    <m/>
    <n v="4"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9"/>
    <x v="1"/>
    <x v="17"/>
    <d v="2023-05-16T14:25:58"/>
    <n v="17.600000000000001"/>
    <n v="0.8"/>
    <n v="4.8"/>
    <n v="1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9"/>
    <x v="1"/>
    <x v="20"/>
    <d v="2023-05-16T14:25:58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9"/>
    <x v="1"/>
    <x v="5"/>
    <d v="2023-05-16T14:25:58"/>
    <n v="57"/>
    <n v="26"/>
    <n v="31"/>
    <n v="1"/>
    <n v="2"/>
    <n v="6"/>
    <n v="13"/>
    <n v="2"/>
    <n v="14"/>
    <n v="12"/>
    <n v="4"/>
    <m/>
    <n v="2"/>
    <n v="1"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9"/>
    <x v="1"/>
    <x v="7"/>
    <d v="2023-05-16T14:25:58"/>
    <n v="1"/>
    <n v="1"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9"/>
    <x v="1"/>
    <x v="9"/>
    <d v="2023-05-16T14:25:58"/>
    <n v="32"/>
    <n v="3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79"/>
    <x v="1"/>
    <x v="11"/>
    <d v="2023-05-16T14:25:58"/>
    <n v="32"/>
    <n v="15"/>
    <n v="1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14"/>
    <d v="2023-05-16T14:26:09"/>
    <n v="8"/>
    <m/>
    <m/>
    <m/>
    <n v="8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15"/>
    <d v="2023-05-16T14:26:09"/>
    <n v="6"/>
    <m/>
    <m/>
    <m/>
    <m/>
    <m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16"/>
    <d v="2023-05-16T14:26:09"/>
    <n v="5"/>
    <m/>
    <m/>
    <m/>
    <m/>
    <m/>
    <m/>
    <m/>
    <n v="1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2"/>
    <d v="2023-05-16T14:26:0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18"/>
    <d v="2023-05-16T14:26:09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4"/>
    <d v="2023-05-16T14:26:09"/>
    <n v="4"/>
    <m/>
    <m/>
    <m/>
    <m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5"/>
    <d v="2023-05-16T14:26:09"/>
    <n v="10"/>
    <n v="7"/>
    <n v="3"/>
    <m/>
    <m/>
    <m/>
    <n v="4"/>
    <m/>
    <n v="2"/>
    <n v="1"/>
    <n v="1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6"/>
    <d v="2023-05-16T14:26:09"/>
    <n v="1"/>
    <n v="1"/>
    <m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8"/>
    <d v="2023-05-16T14:26:09"/>
    <n v="1"/>
    <n v="1"/>
    <m/>
    <m/>
    <m/>
    <m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9"/>
    <d v="2023-05-16T14:26:09"/>
    <n v="25"/>
    <n v="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33"/>
    <d v="2023-05-16T14:26:09"/>
    <n v="3"/>
    <n v="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11"/>
    <d v="2023-05-16T14:26:09"/>
    <n v="25"/>
    <n v="11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2"/>
    <x v="1"/>
    <x v="34"/>
    <d v="2023-05-16T14:26:09"/>
    <n v="3"/>
    <n v="1"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7"/>
    <x v="1"/>
    <x v="15"/>
    <d v="2023-05-16T14:26:20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7"/>
    <x v="1"/>
    <x v="5"/>
    <d v="2023-05-16T14:26:20"/>
    <n v="4"/>
    <n v="2"/>
    <n v="2"/>
    <n v="0"/>
    <n v="0"/>
    <n v="0"/>
    <n v="0"/>
    <n v="0"/>
    <n v="2"/>
    <n v="2"/>
    <n v="0"/>
    <m/>
    <n v="0"/>
    <n v="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7"/>
    <x v="1"/>
    <x v="9"/>
    <d v="2023-05-16T14:26:20"/>
    <n v="90"/>
    <n v="9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7"/>
    <x v="1"/>
    <x v="10"/>
    <d v="2023-05-16T14:26:20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47"/>
    <x v="1"/>
    <x v="11"/>
    <d v="2023-05-16T14:26:20"/>
    <n v="90"/>
    <n v="40"/>
    <n v="5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"/>
    <x v="10"/>
    <d v="2023-05-16T11:55:26"/>
    <n v="16"/>
    <n v="16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"/>
    <x v="11"/>
    <d v="2023-05-16T11:55:26"/>
    <n v="262"/>
    <n v="122"/>
    <n v="14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1"/>
    <x v="1"/>
    <x v="12"/>
    <d v="2023-05-16T11:55:26"/>
    <n v="16"/>
    <n v="8"/>
    <n v="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13"/>
    <d v="2023-05-16T11:55:43"/>
    <n v="40"/>
    <m/>
    <m/>
    <m/>
    <n v="26"/>
    <n v="1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14"/>
    <d v="2023-05-16T11:55:43"/>
    <n v="186"/>
    <m/>
    <m/>
    <m/>
    <n v="112"/>
    <n v="7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15"/>
    <d v="2023-05-16T11:55:43"/>
    <n v="523"/>
    <m/>
    <m/>
    <m/>
    <m/>
    <n v="12"/>
    <n v="264"/>
    <n v="24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16"/>
    <d v="2023-05-16T11:55:43"/>
    <n v="234"/>
    <m/>
    <m/>
    <m/>
    <m/>
    <m/>
    <m/>
    <m/>
    <n v="90"/>
    <m/>
    <n v="108"/>
    <n v="6"/>
    <n v="3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17"/>
    <d v="2023-05-16T11:55:43"/>
    <n v="118.4"/>
    <n v="0.8"/>
    <n v="25.6"/>
    <n v="9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2"/>
    <d v="2023-05-16T11:55:43"/>
    <n v="8"/>
    <m/>
    <m/>
    <m/>
    <m/>
    <n v="2"/>
    <n v="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3"/>
    <d v="2023-05-16T11:55:43"/>
    <n v="4"/>
    <m/>
    <m/>
    <m/>
    <m/>
    <m/>
    <m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18"/>
    <d v="2023-05-16T11:55:43"/>
    <n v="12"/>
    <m/>
    <m/>
    <m/>
    <m/>
    <n v="2"/>
    <n v="4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19"/>
    <d v="2023-05-16T11:55:43"/>
    <n v="9"/>
    <m/>
    <m/>
    <m/>
    <m/>
    <m/>
    <m/>
    <m/>
    <m/>
    <n v="6"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20"/>
    <d v="2023-05-16T11:55:43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41"/>
    <d v="2023-05-16T11:55:43"/>
    <n v="6.4"/>
    <m/>
    <n v="3.2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29"/>
    <d v="2023-05-16T11:55:43"/>
    <n v="38.4"/>
    <n v="3.2"/>
    <n v="5.6"/>
    <n v="2.4"/>
    <n v="18.8"/>
    <n v="6.4"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4"/>
    <d v="2023-05-16T11:55:43"/>
    <n v="8.8000000000000007"/>
    <m/>
    <m/>
    <n v="8.800000000000000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"/>
    <x v="1"/>
    <x v="5"/>
    <d v="2023-05-16T11:55:43"/>
    <n v="607"/>
    <n v="190"/>
    <n v="417"/>
    <n v="1"/>
    <n v="9"/>
    <n v="41"/>
    <n v="69"/>
    <n v="50"/>
    <n v="132"/>
    <n v="125"/>
    <n v="90"/>
    <m/>
    <n v="54"/>
    <n v="6"/>
    <n v="3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5"/>
    <d v="2023-05-16T11:49:36"/>
    <n v="198"/>
    <n v="80"/>
    <n v="118"/>
    <n v="5"/>
    <n v="6"/>
    <n v="19"/>
    <n v="24"/>
    <n v="25"/>
    <n v="42"/>
    <n v="40"/>
    <n v="27"/>
    <m/>
    <n v="2"/>
    <n v="4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6"/>
    <d v="2023-05-16T11:49:36"/>
    <n v="4"/>
    <n v="3"/>
    <n v="1"/>
    <m/>
    <m/>
    <m/>
    <m/>
    <m/>
    <n v="3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8"/>
    <d v="2023-05-16T11:49:36"/>
    <n v="2"/>
    <n v="1"/>
    <n v="1"/>
    <m/>
    <m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21"/>
    <d v="2023-05-16T11:49:36"/>
    <n v="2"/>
    <m/>
    <n v="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23"/>
    <d v="2023-05-16T11:49:36"/>
    <n v="4"/>
    <m/>
    <m/>
    <m/>
    <m/>
    <m/>
    <n v="2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24"/>
    <d v="2023-05-16T11:49:36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30"/>
    <d v="2023-05-16T11:49:36"/>
    <n v="4"/>
    <n v="3"/>
    <n v="1"/>
    <m/>
    <n v="1"/>
    <m/>
    <m/>
    <m/>
    <n v="1"/>
    <n v="1"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9"/>
    <d v="2023-05-16T11:49:36"/>
    <n v="307"/>
    <n v="307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10"/>
    <d v="2023-05-16T11:49:36"/>
    <n v="25"/>
    <n v="2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44"/>
    <d v="2023-05-16T11:49:3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11"/>
    <d v="2023-05-16T11:49:36"/>
    <n v="307"/>
    <n v="130"/>
    <n v="17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12"/>
    <d v="2023-05-16T11:49:36"/>
    <n v="25"/>
    <n v="11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45"/>
    <d v="2023-05-16T11:49:36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1"/>
    <x v="13"/>
    <d v="2023-05-16T11:49:59"/>
    <n v="56"/>
    <m/>
    <m/>
    <m/>
    <n v="36"/>
    <n v="2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1"/>
    <x v="14"/>
    <d v="2023-05-16T11:49:59"/>
    <n v="44"/>
    <m/>
    <m/>
    <m/>
    <n v="28"/>
    <n v="16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1"/>
    <x v="15"/>
    <d v="2023-05-16T11:49:59"/>
    <n v="202"/>
    <m/>
    <m/>
    <m/>
    <m/>
    <n v="12"/>
    <n v="116"/>
    <n v="7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0"/>
    <x v="1"/>
    <x v="16"/>
    <d v="2023-05-16T11:49:59"/>
    <n v="50"/>
    <m/>
    <m/>
    <m/>
    <m/>
    <m/>
    <m/>
    <m/>
    <n v="39"/>
    <m/>
    <n v="6"/>
    <n v="2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"/>
    <x v="31"/>
    <d v="2023-05-16T12:16:19"/>
    <n v="1"/>
    <m/>
    <n v="1"/>
    <m/>
    <m/>
    <m/>
    <n v="1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"/>
    <x v="9"/>
    <d v="2023-05-16T12:16:19"/>
    <n v="229"/>
    <n v="22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"/>
    <x v="33"/>
    <d v="2023-05-16T12:16:19"/>
    <n v="8"/>
    <n v="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"/>
    <x v="11"/>
    <d v="2023-05-16T12:16:19"/>
    <n v="229"/>
    <n v="89"/>
    <n v="140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3"/>
    <x v="1"/>
    <x v="34"/>
    <d v="2023-05-16T12:16:19"/>
    <n v="8"/>
    <n v="3"/>
    <n v="5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6"/>
    <x v="1"/>
    <x v="13"/>
    <d v="2023-05-16T12:16:38"/>
    <n v="18"/>
    <m/>
    <m/>
    <m/>
    <n v="6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6"/>
    <x v="1"/>
    <x v="15"/>
    <d v="2023-05-16T12:16:38"/>
    <n v="76"/>
    <m/>
    <m/>
    <m/>
    <m/>
    <n v="2"/>
    <n v="40"/>
    <n v="3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6"/>
    <x v="1"/>
    <x v="16"/>
    <d v="2023-05-16T12:16:38"/>
    <n v="10"/>
    <m/>
    <m/>
    <m/>
    <m/>
    <m/>
    <m/>
    <m/>
    <n v="6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6"/>
    <x v="1"/>
    <x v="17"/>
    <d v="2023-05-16T12:16:38"/>
    <n v="8.1"/>
    <m/>
    <m/>
    <n v="8.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6"/>
    <x v="1"/>
    <x v="3"/>
    <d v="2023-05-16T12:16:3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6"/>
    <x v="1"/>
    <x v="18"/>
    <d v="2023-05-16T12:16:3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6"/>
    <x v="1"/>
    <x v="5"/>
    <d v="2023-05-16T12:16:38"/>
    <n v="57"/>
    <n v="28"/>
    <n v="29"/>
    <m/>
    <m/>
    <n v="2"/>
    <n v="3"/>
    <n v="7"/>
    <n v="20"/>
    <n v="17"/>
    <n v="6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6"/>
    <x v="1"/>
    <x v="6"/>
    <d v="2023-05-16T12:16:38"/>
    <n v="1"/>
    <n v="1"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6"/>
    <x v="1"/>
    <x v="9"/>
    <d v="2023-05-16T12:16:38"/>
    <n v="200"/>
    <n v="20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6"/>
    <x v="1"/>
    <x v="11"/>
    <d v="2023-05-16T12:16:38"/>
    <n v="200"/>
    <n v="81"/>
    <n v="1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7"/>
    <x v="1"/>
    <x v="13"/>
    <d v="2023-05-16T12:16:51"/>
    <n v="8"/>
    <m/>
    <m/>
    <m/>
    <n v="6"/>
    <n v="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7"/>
    <x v="1"/>
    <x v="15"/>
    <d v="2023-05-16T12:16:51"/>
    <n v="12"/>
    <m/>
    <m/>
    <m/>
    <m/>
    <m/>
    <n v="6"/>
    <n v="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7"/>
    <x v="1"/>
    <x v="16"/>
    <d v="2023-05-16T12:16:51"/>
    <n v="15"/>
    <m/>
    <m/>
    <m/>
    <m/>
    <m/>
    <m/>
    <m/>
    <n v="9"/>
    <m/>
    <n v="6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7"/>
    <x v="1"/>
    <x v="17"/>
    <d v="2023-05-16T12:16:51"/>
    <n v="6.3"/>
    <m/>
    <n v="3.6"/>
    <n v="2.7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7"/>
    <x v="1"/>
    <x v="3"/>
    <d v="2023-05-16T12:16:51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7"/>
    <x v="1"/>
    <x v="18"/>
    <d v="2023-05-16T12:16:51"/>
    <n v="2"/>
    <m/>
    <m/>
    <m/>
    <m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7"/>
    <x v="1"/>
    <x v="5"/>
    <d v="2023-05-16T12:16:51"/>
    <n v="26"/>
    <n v="7"/>
    <n v="19"/>
    <m/>
    <n v="1"/>
    <n v="1"/>
    <n v="3"/>
    <n v="1"/>
    <n v="4"/>
    <n v="4"/>
    <n v="9"/>
    <m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7"/>
    <x v="1"/>
    <x v="9"/>
    <d v="2023-05-16T12:16:51"/>
    <n v="34"/>
    <n v="3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7"/>
    <x v="1"/>
    <x v="11"/>
    <d v="2023-05-16T12:16:51"/>
    <n v="68"/>
    <n v="34"/>
    <n v="3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"/>
    <x v="14"/>
    <d v="2023-05-16T12:17:05"/>
    <n v="24"/>
    <m/>
    <m/>
    <m/>
    <n v="20"/>
    <n v="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15"/>
    <d v="2023-05-16T12:17:05"/>
    <n v="22"/>
    <m/>
    <m/>
    <m/>
    <m/>
    <n v="2"/>
    <n v="4"/>
    <n v="1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16"/>
    <d v="2023-05-16T12:17:05"/>
    <n v="8"/>
    <m/>
    <m/>
    <m/>
    <m/>
    <m/>
    <m/>
    <m/>
    <n v="4"/>
    <m/>
    <n v="4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17"/>
    <d v="2023-05-16T12:17:05"/>
    <n v="15.2"/>
    <m/>
    <m/>
    <n v="15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2"/>
    <d v="2023-05-16T12:17:0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3"/>
    <d v="2023-05-16T12:17:05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18"/>
    <d v="2023-05-16T12:17:05"/>
    <n v="4"/>
    <m/>
    <m/>
    <m/>
    <n v="2"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5"/>
    <d v="2023-05-16T12:17:05"/>
    <n v="34"/>
    <n v="20"/>
    <n v="14"/>
    <m/>
    <m/>
    <n v="5"/>
    <n v="10"/>
    <n v="3"/>
    <n v="2"/>
    <n v="8"/>
    <n v="4"/>
    <m/>
    <n v="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6"/>
    <d v="2023-05-16T12:17:05"/>
    <n v="2"/>
    <n v="2"/>
    <m/>
    <m/>
    <m/>
    <m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24"/>
    <d v="2023-05-16T12:17:05"/>
    <n v="2"/>
    <m/>
    <m/>
    <m/>
    <m/>
    <m/>
    <m/>
    <m/>
    <m/>
    <m/>
    <n v="2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30"/>
    <d v="2023-05-16T12:17:05"/>
    <n v="1"/>
    <m/>
    <n v="1"/>
    <m/>
    <m/>
    <m/>
    <m/>
    <m/>
    <m/>
    <m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9"/>
    <d v="2023-05-16T12:17:05"/>
    <n v="45"/>
    <n v="4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14"/>
    <x v="12"/>
    <x v="11"/>
    <d v="2023-05-16T12:17:05"/>
    <n v="45"/>
    <n v="26"/>
    <n v="1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2"/>
    <x v="13"/>
    <d v="2023-05-16T12:17:40"/>
    <n v="35"/>
    <m/>
    <m/>
    <m/>
    <n v="12"/>
    <n v="23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2"/>
    <x v="14"/>
    <d v="2023-05-16T12:17:40"/>
    <n v="11"/>
    <m/>
    <m/>
    <m/>
    <n v="10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2"/>
    <x v="15"/>
    <d v="2023-05-16T12:17:40"/>
    <n v="36"/>
    <m/>
    <m/>
    <m/>
    <m/>
    <m/>
    <n v="28"/>
    <n v="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2"/>
    <x v="16"/>
    <d v="2023-05-16T12:17:40"/>
    <n v="1"/>
    <m/>
    <m/>
    <m/>
    <m/>
    <m/>
    <m/>
    <m/>
    <n v="1"/>
    <m/>
    <n v="0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2"/>
    <x v="17"/>
    <d v="2023-05-16T12:17:40"/>
    <n v="26.4"/>
    <n v="0"/>
    <n v="0"/>
    <n v="26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5"/>
    <x v="2"/>
    <d v="2023-05-16T12:17:40"/>
    <n v="4"/>
    <m/>
    <m/>
    <m/>
    <n v="2"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5"/>
    <x v="18"/>
    <d v="2023-05-16T12:17:40"/>
    <n v="4"/>
    <m/>
    <m/>
    <m/>
    <n v="2"/>
    <n v="0"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0"/>
    <x v="4"/>
    <d v="2023-05-16T12:17:40"/>
    <n v="9.6"/>
    <m/>
    <n v="4.8"/>
    <n v="4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0"/>
    <x v="5"/>
    <d v="2023-05-16T12:17:40"/>
    <n v="52"/>
    <n v="28"/>
    <n v="25"/>
    <m/>
    <n v="0"/>
    <n v="10"/>
    <n v="11"/>
    <n v="12"/>
    <n v="14"/>
    <n v="4"/>
    <n v="1"/>
    <m/>
    <n v="0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0"/>
    <x v="6"/>
    <d v="2023-05-16T12:17:40"/>
    <n v="2"/>
    <n v="1"/>
    <n v="1"/>
    <m/>
    <m/>
    <m/>
    <n v="1"/>
    <n v="0"/>
    <m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0"/>
    <x v="8"/>
    <d v="2023-05-16T12:17:40"/>
    <n v="2"/>
    <m/>
    <n v="2"/>
    <m/>
    <n v="1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0"/>
    <x v="9"/>
    <d v="2023-05-16T12:17:40"/>
    <n v="69"/>
    <n v="69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0"/>
    <x v="10"/>
    <d v="2023-05-16T12:17:40"/>
    <n v="1"/>
    <n v="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0"/>
    <x v="11"/>
    <d v="2023-05-16T12:17:40"/>
    <n v="69"/>
    <n v="37"/>
    <n v="3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0"/>
    <x v="10"/>
    <x v="12"/>
    <d v="2023-05-16T12:17:40"/>
    <n v="1"/>
    <m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1"/>
    <x v="10"/>
    <x v="13"/>
    <d v="2023-05-16T12:17:54"/>
    <n v="6"/>
    <m/>
    <m/>
    <m/>
    <n v="6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1"/>
    <x v="10"/>
    <x v="15"/>
    <d v="2023-05-16T12:17:54"/>
    <n v="15"/>
    <m/>
    <m/>
    <m/>
    <m/>
    <m/>
    <n v="10"/>
    <n v="5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1"/>
    <x v="10"/>
    <x v="16"/>
    <d v="2023-05-16T12:17:54"/>
    <n v="4"/>
    <m/>
    <m/>
    <m/>
    <m/>
    <m/>
    <m/>
    <m/>
    <n v="1"/>
    <m/>
    <n v="0"/>
    <n v="0"/>
    <n v="3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1"/>
    <x v="10"/>
    <x v="28"/>
    <d v="2023-05-16T12:17:54"/>
    <n v="3.2"/>
    <n v="0"/>
    <n v="0"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1"/>
    <x v="10"/>
    <x v="5"/>
    <d v="2023-05-16T12:17:54"/>
    <n v="16"/>
    <n v="4"/>
    <n v="12"/>
    <n v="0"/>
    <n v="0"/>
    <n v="1"/>
    <n v="3"/>
    <n v="0"/>
    <n v="5"/>
    <n v="3"/>
    <n v="1"/>
    <m/>
    <n v="0"/>
    <n v="0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1"/>
    <x v="10"/>
    <x v="9"/>
    <d v="2023-05-16T12:17:54"/>
    <n v="38"/>
    <n v="3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1"/>
    <x v="10"/>
    <x v="10"/>
    <d v="2023-05-16T12:17:54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1"/>
    <x v="10"/>
    <x v="11"/>
    <d v="2023-05-16T12:17:54"/>
    <n v="38"/>
    <n v="11"/>
    <n v="27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1"/>
    <x v="10"/>
    <x v="12"/>
    <d v="2023-05-16T12:17:54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8"/>
    <x v="10"/>
    <x v="15"/>
    <d v="2023-05-16T12:18:08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8"/>
    <x v="10"/>
    <x v="16"/>
    <d v="2023-05-16T12:18:08"/>
    <n v="1"/>
    <m/>
    <m/>
    <m/>
    <m/>
    <m/>
    <m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8"/>
    <x v="10"/>
    <x v="5"/>
    <d v="2023-05-16T12:18:08"/>
    <n v="2"/>
    <n v="1"/>
    <n v="1"/>
    <m/>
    <m/>
    <m/>
    <m/>
    <m/>
    <n v="1"/>
    <m/>
    <n v="1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8"/>
    <x v="10"/>
    <x v="9"/>
    <d v="2023-05-16T12:18:08"/>
    <n v="20"/>
    <n v="20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8"/>
    <x v="10"/>
    <x v="10"/>
    <d v="2023-05-16T12:18:08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8"/>
    <x v="10"/>
    <x v="11"/>
    <d v="2023-05-16T12:18:08"/>
    <n v="20"/>
    <n v="6"/>
    <n v="1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108"/>
    <x v="10"/>
    <x v="12"/>
    <d v="2023-05-16T12:18:08"/>
    <n v="2"/>
    <n v="1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0"/>
    <x v="4"/>
    <d v="2023-04-19T08:04:05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0"/>
    <x v="5"/>
    <d v="2023-04-19T08:04:05"/>
    <n v="495"/>
    <n v="196"/>
    <n v="299"/>
    <n v="12"/>
    <n v="24"/>
    <n v="80"/>
    <n v="58"/>
    <n v="44"/>
    <n v="101"/>
    <n v="75"/>
    <n v="49"/>
    <m/>
    <n v="19"/>
    <n v="9"/>
    <n v="2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0"/>
    <x v="6"/>
    <d v="2023-04-19T08:04:05"/>
    <n v="4"/>
    <n v="3"/>
    <n v="1"/>
    <n v="0"/>
    <n v="0"/>
    <n v="1"/>
    <n v="1"/>
    <n v="1"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0"/>
    <x v="7"/>
    <d v="2023-04-19T08:04:05"/>
    <n v="1"/>
    <n v="1"/>
    <n v="0"/>
    <n v="0"/>
    <n v="1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0"/>
    <x v="8"/>
    <d v="2023-04-19T08:04:05"/>
    <n v="10"/>
    <n v="6"/>
    <n v="4"/>
    <n v="1"/>
    <n v="2"/>
    <n v="2"/>
    <n v="3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0"/>
    <x v="30"/>
    <d v="2023-04-19T08:04:05"/>
    <n v="10"/>
    <n v="5"/>
    <n v="5"/>
    <m/>
    <m/>
    <m/>
    <n v="5"/>
    <n v="0"/>
    <n v="4"/>
    <n v="1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0"/>
    <x v="9"/>
    <d v="2023-04-19T08:04:05"/>
    <n v="595"/>
    <n v="595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2"/>
    <s v="5"/>
    <n v="2023"/>
    <x v="8"/>
    <x v="10"/>
    <x v="10"/>
    <d v="2023-04-19T08:04:05"/>
    <n v="98"/>
    <n v="9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17"/>
    <d v="2023-05-16T11:48:59"/>
    <n v="82.4"/>
    <n v="5.6"/>
    <n v="12.8"/>
    <n v="6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20"/>
    <d v="2023-05-16T11:48:59"/>
    <n v="3.2"/>
    <m/>
    <n v="3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29"/>
    <d v="2023-05-16T11:48:59"/>
    <n v="8.8000000000000007"/>
    <m/>
    <n v="4.4000000000000004"/>
    <n v="4.4000000000000004"/>
    <n v="0"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4"/>
    <d v="2023-05-16T11:48:59"/>
    <n v="3.6"/>
    <n v="0"/>
    <n v="3.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5"/>
    <d v="2023-05-16T11:48:59"/>
    <n v="295"/>
    <n v="126"/>
    <n v="169"/>
    <n v="2"/>
    <n v="6"/>
    <n v="29"/>
    <n v="41"/>
    <n v="39"/>
    <n v="60"/>
    <n v="46"/>
    <n v="54"/>
    <m/>
    <n v="15"/>
    <n v="0"/>
    <n v="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7"/>
    <d v="2023-05-16T11:48:59"/>
    <n v="1"/>
    <n v="1"/>
    <m/>
    <m/>
    <n v="1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8"/>
    <d v="2023-05-16T11:48:59"/>
    <n v="3"/>
    <n v="1"/>
    <n v="2"/>
    <m/>
    <n v="2"/>
    <n v="1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22"/>
    <d v="2023-05-16T11:48:59"/>
    <n v="3"/>
    <m/>
    <m/>
    <n v="1"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23"/>
    <d v="2023-05-16T11:48:59"/>
    <n v="2"/>
    <m/>
    <m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30"/>
    <d v="2023-05-16T11:48:59"/>
    <n v="3"/>
    <n v="3"/>
    <n v="0"/>
    <m/>
    <m/>
    <n v="1"/>
    <n v="1"/>
    <m/>
    <n v="1"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9"/>
    <d v="2023-05-16T11:48:59"/>
    <n v="431"/>
    <n v="4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10"/>
    <d v="2023-05-16T11:48:59"/>
    <n v="4"/>
    <n v="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11"/>
    <d v="2023-05-16T11:48:59"/>
    <n v="431"/>
    <n v="173"/>
    <n v="258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4"/>
    <x v="10"/>
    <x v="12"/>
    <d v="2023-05-16T11:48:59"/>
    <n v="4"/>
    <n v="3"/>
    <n v="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13"/>
    <d v="2023-05-16T11:49:16"/>
    <n v="23"/>
    <m/>
    <m/>
    <m/>
    <n v="1"/>
    <n v="2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14"/>
    <d v="2023-05-16T11:49:16"/>
    <n v="37"/>
    <m/>
    <m/>
    <m/>
    <n v="29"/>
    <n v="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15"/>
    <d v="2023-05-16T11:49:16"/>
    <n v="182"/>
    <m/>
    <m/>
    <m/>
    <m/>
    <n v="8"/>
    <n v="68"/>
    <n v="106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16"/>
    <d v="2023-05-16T11:49:16"/>
    <n v="56"/>
    <m/>
    <m/>
    <m/>
    <m/>
    <m/>
    <m/>
    <m/>
    <n v="15"/>
    <m/>
    <n v="28"/>
    <n v="1"/>
    <n v="12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17"/>
    <d v="2023-05-16T11:49:16"/>
    <n v="24.8"/>
    <n v="5.6"/>
    <m/>
    <n v="19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1"/>
    <d v="2023-05-16T11:49:16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2"/>
    <d v="2023-05-16T11:49:16"/>
    <n v="8"/>
    <m/>
    <m/>
    <m/>
    <n v="2"/>
    <m/>
    <n v="6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3"/>
    <d v="2023-05-16T11:49:16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18"/>
    <d v="2023-05-16T11:49:16"/>
    <n v="20"/>
    <m/>
    <m/>
    <n v="2"/>
    <n v="4"/>
    <m/>
    <n v="10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19"/>
    <d v="2023-05-16T11:49:16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28"/>
    <d v="2023-05-16T11:49:16"/>
    <n v="3.2"/>
    <m/>
    <m/>
    <n v="3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0"/>
    <x v="29"/>
    <d v="2023-05-16T11:49:16"/>
    <n v="6.8"/>
    <m/>
    <m/>
    <n v="4.4000000000000004"/>
    <m/>
    <n v="2.4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"/>
    <x v="4"/>
    <d v="2023-05-16T11:49:16"/>
    <n v="8.4"/>
    <m/>
    <m/>
    <n v="8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"/>
    <x v="5"/>
    <d v="2023-05-16T11:49:16"/>
    <n v="177"/>
    <n v="61"/>
    <n v="116"/>
    <n v="2"/>
    <m/>
    <n v="10"/>
    <n v="16"/>
    <n v="19"/>
    <n v="34"/>
    <n v="54"/>
    <n v="15"/>
    <m/>
    <n v="14"/>
    <n v="1"/>
    <n v="12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"/>
    <x v="6"/>
    <d v="2023-05-16T11:49:16"/>
    <n v="11"/>
    <n v="6"/>
    <n v="5"/>
    <m/>
    <m/>
    <n v="1"/>
    <n v="2"/>
    <m/>
    <n v="5"/>
    <n v="2"/>
    <m/>
    <m/>
    <n v="1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"/>
    <x v="8"/>
    <d v="2023-05-16T11:49:16"/>
    <n v="4"/>
    <n v="2"/>
    <n v="2"/>
    <m/>
    <m/>
    <n v="3"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"/>
    <x v="9"/>
    <d v="2023-05-16T11:49:16"/>
    <n v="373"/>
    <n v="37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"/>
    <x v="10"/>
    <d v="2023-05-16T11:49:16"/>
    <n v="31"/>
    <n v="31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"/>
    <x v="11"/>
    <d v="2023-05-16T11:49:16"/>
    <n v="373"/>
    <n v="152"/>
    <n v="221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38"/>
    <x v="1"/>
    <x v="12"/>
    <d v="2023-05-16T11:49:16"/>
    <n v="31"/>
    <n v="8"/>
    <n v="23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13"/>
    <d v="2023-05-16T11:49:36"/>
    <n v="60"/>
    <m/>
    <m/>
    <m/>
    <n v="38"/>
    <n v="2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14"/>
    <d v="2023-05-16T11:49:36"/>
    <n v="22"/>
    <m/>
    <m/>
    <m/>
    <n v="10"/>
    <n v="12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15"/>
    <d v="2023-05-16T11:49:36"/>
    <n v="177"/>
    <m/>
    <m/>
    <m/>
    <m/>
    <n v="16"/>
    <n v="84"/>
    <n v="77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16"/>
    <d v="2023-05-16T11:49:36"/>
    <n v="39"/>
    <m/>
    <m/>
    <m/>
    <m/>
    <m/>
    <m/>
    <m/>
    <n v="27"/>
    <m/>
    <n v="4"/>
    <n v="4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17"/>
    <d v="2023-05-16T11:49:36"/>
    <n v="72"/>
    <n v="12.8"/>
    <n v="8"/>
    <n v="51.2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3"/>
    <d v="2023-05-16T11:49:36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18"/>
    <d v="2023-05-16T11:49:36"/>
    <n v="8"/>
    <m/>
    <m/>
    <m/>
    <m/>
    <m/>
    <n v="6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29"/>
    <d v="2023-05-16T11:49:36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0"/>
    <s v="5"/>
    <n v="2023"/>
    <x v="55"/>
    <x v="1"/>
    <x v="4"/>
    <d v="2023-05-16T11:49:36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14"/>
    <d v="2023-06-22T11:00:55"/>
    <n v="156"/>
    <m/>
    <m/>
    <m/>
    <n v="78"/>
    <n v="7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15"/>
    <d v="2023-06-22T11:00:55"/>
    <n v="306"/>
    <m/>
    <m/>
    <m/>
    <m/>
    <n v="14"/>
    <n v="148"/>
    <n v="14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16"/>
    <d v="2023-06-22T11:00:55"/>
    <n v="107"/>
    <m/>
    <m/>
    <m/>
    <m/>
    <m/>
    <m/>
    <m/>
    <n v="56"/>
    <m/>
    <n v="44"/>
    <n v="3"/>
    <n v="4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17"/>
    <d v="2023-06-22T11:00:55"/>
    <n v="86.4"/>
    <n v="9.6"/>
    <n v="12.8"/>
    <n v="6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18"/>
    <d v="2023-06-22T11:00:55"/>
    <n v="4"/>
    <m/>
    <m/>
    <m/>
    <n v="2"/>
    <m/>
    <m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19"/>
    <d v="2023-06-22T11:00:55"/>
    <n v="3"/>
    <m/>
    <m/>
    <m/>
    <m/>
    <m/>
    <m/>
    <m/>
    <m/>
    <n v="3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20"/>
    <d v="2023-06-22T11:00:55"/>
    <n v="3.2"/>
    <n v="3.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29"/>
    <d v="2023-06-22T11:00:55"/>
    <n v="2.8"/>
    <m/>
    <m/>
    <n v="2.8"/>
    <m/>
    <n v="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4"/>
    <d v="2023-06-22T11:00:55"/>
    <n v="3.2"/>
    <m/>
    <n v="3.2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5"/>
    <d v="2023-06-22T11:00:55"/>
    <n v="354"/>
    <n v="136"/>
    <n v="218"/>
    <n v="4"/>
    <n v="7"/>
    <n v="28"/>
    <n v="39"/>
    <n v="46"/>
    <n v="74"/>
    <n v="72"/>
    <n v="55"/>
    <m/>
    <n v="22"/>
    <n v="3"/>
    <n v="4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6"/>
    <d v="2023-06-22T11:00:55"/>
    <n v="3"/>
    <n v="2"/>
    <n v="1"/>
    <m/>
    <m/>
    <m/>
    <n v="1"/>
    <m/>
    <m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7"/>
    <d v="2023-06-22T11:00:55"/>
    <n v="1"/>
    <n v="1"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8"/>
    <d v="2023-06-22T11:00:55"/>
    <n v="2"/>
    <n v="2"/>
    <m/>
    <m/>
    <n v="1"/>
    <n v="1"/>
    <m/>
    <n v="0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22"/>
    <d v="2023-06-22T11:00:55"/>
    <n v="2"/>
    <m/>
    <m/>
    <m/>
    <n v="2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26"/>
    <d v="2023-06-22T11:00:55"/>
    <n v="15.2"/>
    <m/>
    <m/>
    <n v="12.4"/>
    <m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30"/>
    <d v="2023-06-22T11:00:55"/>
    <n v="2"/>
    <m/>
    <n v="2"/>
    <m/>
    <m/>
    <m/>
    <n v="2"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31"/>
    <d v="2023-06-22T11:00:55"/>
    <n v="3"/>
    <n v="1"/>
    <n v="2"/>
    <m/>
    <m/>
    <n v="2"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9"/>
    <d v="2023-06-22T11:00:55"/>
    <n v="503"/>
    <n v="503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10"/>
    <d v="2023-06-22T11:00:55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11"/>
    <d v="2023-06-22T11:00:55"/>
    <n v="503"/>
    <n v="214"/>
    <n v="289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4"/>
    <x v="1"/>
    <x v="12"/>
    <d v="2023-06-22T11:00:55"/>
    <n v="2"/>
    <n v="2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14"/>
    <d v="2023-06-22T11:01:14"/>
    <n v="96"/>
    <m/>
    <m/>
    <m/>
    <n v="66"/>
    <n v="3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15"/>
    <d v="2023-06-22T11:01:14"/>
    <n v="248"/>
    <m/>
    <m/>
    <m/>
    <m/>
    <n v="6"/>
    <n v="104"/>
    <n v="138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16"/>
    <d v="2023-06-22T11:01:14"/>
    <n v="56"/>
    <m/>
    <m/>
    <m/>
    <m/>
    <m/>
    <m/>
    <m/>
    <n v="18"/>
    <m/>
    <n v="18"/>
    <n v="4"/>
    <n v="1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17"/>
    <d v="2023-06-22T11:01:14"/>
    <n v="23.2"/>
    <n v="2.4"/>
    <n v="3.2"/>
    <n v="17.60000000000000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2"/>
    <d v="2023-06-22T11:01:14"/>
    <n v="18"/>
    <m/>
    <m/>
    <m/>
    <n v="2"/>
    <m/>
    <n v="1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18"/>
    <d v="2023-06-22T11:01:14"/>
    <n v="20"/>
    <m/>
    <m/>
    <n v="2"/>
    <n v="2"/>
    <m/>
    <n v="14"/>
    <n v="2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19"/>
    <d v="2023-06-22T11:01:14"/>
    <n v="3"/>
    <m/>
    <m/>
    <m/>
    <m/>
    <m/>
    <m/>
    <m/>
    <m/>
    <m/>
    <n v="3"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28"/>
    <d v="2023-06-22T11:01:14"/>
    <n v="4.8"/>
    <n v="3.2"/>
    <m/>
    <n v="1.6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20"/>
    <d v="2023-06-22T11:01:14"/>
    <n v="4.8"/>
    <n v="4.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29"/>
    <d v="2023-06-22T11:01:14"/>
    <n v="10"/>
    <m/>
    <m/>
    <n v="7.2"/>
    <m/>
    <n v="2.8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4"/>
    <d v="2023-06-22T11:01:14"/>
    <n v="8.4"/>
    <m/>
    <m/>
    <n v="8.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5"/>
    <d v="2023-06-22T11:01:14"/>
    <n v="235"/>
    <n v="97"/>
    <n v="138"/>
    <n v="1"/>
    <n v="1"/>
    <n v="10"/>
    <n v="33"/>
    <n v="18"/>
    <n v="52"/>
    <n v="73"/>
    <n v="18"/>
    <m/>
    <n v="9"/>
    <n v="4"/>
    <n v="1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6"/>
    <d v="2023-06-22T11:01:14"/>
    <n v="12"/>
    <n v="8"/>
    <n v="4"/>
    <n v="1"/>
    <m/>
    <n v="1"/>
    <n v="1"/>
    <m/>
    <n v="7"/>
    <n v="1"/>
    <m/>
    <n v="1"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7"/>
    <d v="2023-06-22T11:01:14"/>
    <n v="1"/>
    <n v="1"/>
    <m/>
    <n v="1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8"/>
    <d v="2023-06-22T11:01:14"/>
    <n v="5"/>
    <n v="3"/>
    <n v="2"/>
    <m/>
    <m/>
    <n v="4"/>
    <m/>
    <n v="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9"/>
    <d v="2023-06-22T11:01:14"/>
    <n v="388"/>
    <n v="388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10"/>
    <d v="2023-06-22T11:01:14"/>
    <n v="34"/>
    <n v="34"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11"/>
    <d v="2023-06-22T11:01:14"/>
    <n v="388"/>
    <n v="152"/>
    <n v="236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38"/>
    <x v="1"/>
    <x v="12"/>
    <d v="2023-06-22T11:01:14"/>
    <n v="34"/>
    <n v="10"/>
    <n v="24"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14"/>
    <d v="2023-06-22T11:01:28"/>
    <n v="94"/>
    <m/>
    <m/>
    <m/>
    <n v="54"/>
    <n v="40"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50"/>
    <d v="2023-06-22T11:01:28"/>
    <n v="211"/>
    <m/>
    <m/>
    <m/>
    <m/>
    <n v="12"/>
    <n v="118"/>
    <n v="81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16"/>
    <d v="2023-06-22T11:01:28"/>
    <n v="44"/>
    <m/>
    <m/>
    <m/>
    <m/>
    <m/>
    <m/>
    <m/>
    <n v="29"/>
    <m/>
    <n v="2"/>
    <n v="7"/>
    <n v="6"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17"/>
    <d v="2023-06-22T11:01:28"/>
    <n v="80.8"/>
    <n v="11.2"/>
    <n v="16.8"/>
    <n v="52.8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2"/>
    <d v="2023-06-22T11:01:28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18"/>
    <d v="2023-06-22T11:01:28"/>
    <n v="8"/>
    <m/>
    <m/>
    <m/>
    <m/>
    <m/>
    <n v="4"/>
    <n v="4"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29"/>
    <d v="2023-06-22T11:01:28"/>
    <n v="4.4000000000000004"/>
    <m/>
    <m/>
    <m/>
    <n v="4.4000000000000004"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4"/>
    <d v="2023-06-22T11:01:28"/>
    <n v="4.4000000000000004"/>
    <m/>
    <m/>
    <n v="4.4000000000000004"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5"/>
    <d v="2023-06-22T11:01:28"/>
    <n v="230"/>
    <n v="102"/>
    <n v="128"/>
    <n v="4"/>
    <n v="9"/>
    <n v="22"/>
    <n v="27"/>
    <n v="26"/>
    <n v="59"/>
    <n v="40"/>
    <n v="29"/>
    <m/>
    <n v="1"/>
    <n v="7"/>
    <n v="6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4"/>
    <s v="5"/>
    <n v="2023"/>
    <x v="55"/>
    <x v="1"/>
    <x v="6"/>
    <d v="2023-06-22T11:01:28"/>
    <n v="4"/>
    <n v="3"/>
    <n v="1"/>
    <m/>
    <m/>
    <m/>
    <m/>
    <m/>
    <n v="2"/>
    <n v="2"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  <r>
    <x v="5"/>
    <m/>
    <m/>
    <x v="141"/>
    <x v="21"/>
    <x v="51"/>
    <m/>
    <m/>
    <m/>
    <m/>
    <m/>
    <m/>
    <m/>
    <m/>
    <m/>
    <m/>
    <m/>
    <m/>
    <m/>
    <m/>
    <m/>
    <m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m/>
    <x v="0"/>
    <x v="0"/>
    <x v="0"/>
    <x v="0"/>
    <x v="0"/>
    <x v="0"/>
    <x v="0"/>
    <x v="0"/>
    <x v="0"/>
    <x v="0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59C731-16C0-4203-B52D-6860CCBED919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P58" firstHeaderRow="0" firstDataRow="1" firstDataCol="1" rowPageCount="3" colPageCount="1"/>
  <pivotFields count="57">
    <pivotField axis="axisPage" showAll="0">
      <items count="7">
        <item x="2"/>
        <item x="3"/>
        <item x="1"/>
        <item x="0"/>
        <item x="4"/>
        <item x="5"/>
        <item t="default"/>
      </items>
    </pivotField>
    <pivotField showAll="0"/>
    <pivotField showAll="0"/>
    <pivotField axis="axisPage" showAll="0">
      <items count="143">
        <item x="54"/>
        <item x="38"/>
        <item x="55"/>
        <item x="0"/>
        <item x="1"/>
        <item x="2"/>
        <item x="8"/>
        <item x="3"/>
        <item x="4"/>
        <item x="12"/>
        <item x="13"/>
        <item x="39"/>
        <item x="88"/>
        <item x="45"/>
        <item x="46"/>
        <item x="89"/>
        <item x="74"/>
        <item x="75"/>
        <item x="76"/>
        <item x="35"/>
        <item x="111"/>
        <item x="5"/>
        <item x="6"/>
        <item x="7"/>
        <item x="9"/>
        <item x="10"/>
        <item x="11"/>
        <item x="14"/>
        <item x="112"/>
        <item x="113"/>
        <item x="106"/>
        <item x="107"/>
        <item x="114"/>
        <item x="50"/>
        <item x="51"/>
        <item x="108"/>
        <item x="109"/>
        <item x="110"/>
        <item x="80"/>
        <item x="81"/>
        <item x="43"/>
        <item x="41"/>
        <item x="15"/>
        <item x="16"/>
        <item x="17"/>
        <item x="82"/>
        <item x="115"/>
        <item x="116"/>
        <item x="117"/>
        <item x="118"/>
        <item x="83"/>
        <item x="104"/>
        <item x="105"/>
        <item x="84"/>
        <item x="85"/>
        <item x="56"/>
        <item x="119"/>
        <item x="120"/>
        <item x="121"/>
        <item x="122"/>
        <item x="69"/>
        <item x="70"/>
        <item x="71"/>
        <item x="72"/>
        <item x="123"/>
        <item x="18"/>
        <item x="19"/>
        <item x="20"/>
        <item x="124"/>
        <item x="125"/>
        <item x="126"/>
        <item x="127"/>
        <item x="128"/>
        <item x="129"/>
        <item x="130"/>
        <item x="131"/>
        <item x="132"/>
        <item x="133"/>
        <item x="92"/>
        <item x="93"/>
        <item x="94"/>
        <item x="134"/>
        <item x="90"/>
        <item x="91"/>
        <item x="21"/>
        <item x="22"/>
        <item x="66"/>
        <item x="67"/>
        <item x="68"/>
        <item x="95"/>
        <item x="96"/>
        <item x="97"/>
        <item x="135"/>
        <item x="136"/>
        <item x="63"/>
        <item x="64"/>
        <item x="78"/>
        <item x="79"/>
        <item x="42"/>
        <item x="47"/>
        <item x="48"/>
        <item x="49"/>
        <item x="52"/>
        <item x="23"/>
        <item x="24"/>
        <item x="25"/>
        <item x="26"/>
        <item x="98"/>
        <item x="53"/>
        <item x="44"/>
        <item x="99"/>
        <item x="36"/>
        <item x="100"/>
        <item x="101"/>
        <item x="37"/>
        <item x="73"/>
        <item x="102"/>
        <item x="103"/>
        <item x="57"/>
        <item x="58"/>
        <item x="59"/>
        <item x="137"/>
        <item x="60"/>
        <item x="61"/>
        <item x="65"/>
        <item x="62"/>
        <item x="77"/>
        <item x="87"/>
        <item x="27"/>
        <item x="28"/>
        <item x="29"/>
        <item x="33"/>
        <item x="138"/>
        <item x="139"/>
        <item x="34"/>
        <item x="86"/>
        <item x="140"/>
        <item x="40"/>
        <item x="30"/>
        <item x="31"/>
        <item x="32"/>
        <item x="141"/>
        <item t="default"/>
      </items>
    </pivotField>
    <pivotField axis="axisPage" showAll="0">
      <items count="23">
        <item x="1"/>
        <item x="11"/>
        <item x="14"/>
        <item x="16"/>
        <item x="13"/>
        <item x="12"/>
        <item x="18"/>
        <item x="10"/>
        <item x="19"/>
        <item x="5"/>
        <item x="15"/>
        <item x="6"/>
        <item x="7"/>
        <item x="20"/>
        <item x="0"/>
        <item x="2"/>
        <item x="3"/>
        <item x="4"/>
        <item x="8"/>
        <item x="9"/>
        <item x="17"/>
        <item x="21"/>
        <item t="default"/>
      </items>
    </pivotField>
    <pivotField axis="axisRow" showAll="0">
      <items count="53">
        <item x="50"/>
        <item x="0"/>
        <item x="13"/>
        <item x="15"/>
        <item x="1"/>
        <item x="3"/>
        <item x="18"/>
        <item x="21"/>
        <item x="23"/>
        <item x="47"/>
        <item x="38"/>
        <item x="39"/>
        <item x="20"/>
        <item x="25"/>
        <item x="5"/>
        <item x="6"/>
        <item x="7"/>
        <item x="30"/>
        <item x="40"/>
        <item x="35"/>
        <item x="16"/>
        <item x="19"/>
        <item x="24"/>
        <item x="48"/>
        <item x="42"/>
        <item x="14"/>
        <item x="46"/>
        <item x="2"/>
        <item x="22"/>
        <item x="17"/>
        <item x="28"/>
        <item x="29"/>
        <item x="4"/>
        <item x="8"/>
        <item x="26"/>
        <item x="27"/>
        <item x="31"/>
        <item x="41"/>
        <item x="36"/>
        <item x="9"/>
        <item x="33"/>
        <item x="44"/>
        <item x="37"/>
        <item x="11"/>
        <item x="34"/>
        <item x="45"/>
        <item x="32"/>
        <item x="10"/>
        <item x="12"/>
        <item x="43"/>
        <item x="49"/>
        <item x="51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/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</pivotFields>
  <rowFields count="1">
    <field x="5"/>
  </rowFields>
  <rowItems count="5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 t="grand">
      <x/>
    </i>
  </rowItems>
  <colFields count="1">
    <field x="-2"/>
  </colFields>
  <colItems count="15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</colItems>
  <pageFields count="3">
    <pageField fld="4" hier="-1"/>
    <pageField fld="3" hier="-1"/>
    <pageField fld="0" hier="-1"/>
  </pageFields>
  <dataFields count="15">
    <dataField name="Suma de Col01" fld="7" baseField="0" baseItem="0"/>
    <dataField name="Suma de Col02" fld="8" baseField="0" baseItem="0"/>
    <dataField name="Suma de Col03" fld="9" baseField="0" baseItem="0"/>
    <dataField name="Suma de Col04" fld="10" baseField="0" baseItem="0"/>
    <dataField name="Suma de Col05" fld="11" baseField="0" baseItem="0"/>
    <dataField name="Suma de Col06" fld="12" baseField="0" baseItem="0"/>
    <dataField name="Suma de Col07" fld="13" baseField="0" baseItem="0"/>
    <dataField name="Suma de Col08" fld="14" baseField="0" baseItem="0"/>
    <dataField name="Suma de Col09" fld="15" baseField="0" baseItem="0"/>
    <dataField name="Suma de Col10" fld="16" baseField="0" baseItem="0"/>
    <dataField name="Suma de Col11" fld="17" baseField="0" baseItem="0"/>
    <dataField name="Suma de Col12" fld="18" baseField="0" baseItem="0"/>
    <dataField name="Suma de Col13" fld="19" baseField="0" baseItem="0"/>
    <dataField name="Suma de Col14" fld="20" baseField="0" baseItem="0"/>
    <dataField name="Suma de Col15" fld="2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83259-FBEC-495E-883F-BFEBA6E2635C}">
  <dimension ref="A1:PX159"/>
  <sheetViews>
    <sheetView topLeftCell="A33" workbookViewId="0">
      <selection activeCell="H96" sqref="H96"/>
    </sheetView>
  </sheetViews>
  <sheetFormatPr baseColWidth="10" defaultColWidth="11.7109375" defaultRowHeight="10.5" x14ac:dyDescent="0.15"/>
  <cols>
    <col min="1" max="1" width="11.7109375" style="8" customWidth="1"/>
    <col min="2" max="2" width="37.85546875" style="8" customWidth="1"/>
    <col min="3" max="3" width="33.7109375" style="8" customWidth="1"/>
    <col min="4" max="4" width="15" style="8" customWidth="1"/>
    <col min="5" max="5" width="13.5703125" style="8" customWidth="1"/>
    <col min="6" max="6" width="14.42578125" style="8" customWidth="1"/>
    <col min="7" max="7" width="11.7109375" style="8"/>
    <col min="8" max="8" width="13.7109375" style="8" customWidth="1"/>
    <col min="9" max="10" width="12.42578125" style="8" customWidth="1"/>
    <col min="11" max="11" width="13" style="8" customWidth="1"/>
    <col min="12" max="12" width="15.140625" style="8" customWidth="1"/>
    <col min="13" max="13" width="12.28515625" style="8" customWidth="1"/>
    <col min="14" max="15" width="15.7109375" style="8" customWidth="1"/>
    <col min="16" max="16" width="14.140625" style="8" customWidth="1"/>
    <col min="17" max="17" width="14.42578125" style="8" customWidth="1"/>
    <col min="18" max="22" width="11.7109375" style="8"/>
    <col min="23" max="26" width="17" style="8" customWidth="1"/>
    <col min="27" max="27" width="5.85546875" style="11" hidden="1" customWidth="1"/>
    <col min="28" max="28" width="5.7109375" style="11" hidden="1" customWidth="1"/>
    <col min="29" max="29" width="4.140625" style="11" hidden="1" customWidth="1"/>
    <col min="30" max="30" width="5.85546875" style="11" hidden="1" customWidth="1"/>
    <col min="31" max="31" width="4.7109375" style="11" hidden="1" customWidth="1"/>
    <col min="32" max="32" width="4.140625" style="11" hidden="1" customWidth="1"/>
    <col min="33" max="33" width="4.28515625" style="11" hidden="1" customWidth="1"/>
    <col min="34" max="34" width="4.42578125" style="11" hidden="1" customWidth="1"/>
    <col min="35" max="35" width="5.5703125" style="11" hidden="1" customWidth="1"/>
    <col min="36" max="36" width="5.42578125" style="11" hidden="1" customWidth="1"/>
    <col min="37" max="37" width="10.7109375" style="11" hidden="1" customWidth="1"/>
    <col min="38" max="38" width="3.85546875" style="11" customWidth="1"/>
    <col min="39" max="39" width="4.140625" style="11" customWidth="1"/>
    <col min="40" max="41" width="2.7109375" style="11" customWidth="1"/>
    <col min="42" max="42" width="13.28515625" style="11" customWidth="1"/>
    <col min="43" max="43" width="6.5703125" style="11" customWidth="1"/>
    <col min="44" max="44" width="5.28515625" style="11" customWidth="1"/>
    <col min="45" max="45" width="5.85546875" style="11" customWidth="1"/>
    <col min="46" max="46" width="8.28515625" style="11" customWidth="1"/>
    <col min="47" max="47" width="11.42578125" style="11" customWidth="1"/>
    <col min="48" max="48" width="5.140625" style="11" customWidth="1"/>
    <col min="49" max="49" width="6.140625" style="11" customWidth="1"/>
    <col min="50" max="50" width="5.28515625" style="11" customWidth="1"/>
    <col min="51" max="51" width="5.7109375" style="11" customWidth="1"/>
    <col min="52" max="52" width="6.85546875" style="11" customWidth="1"/>
    <col min="53" max="53" width="6.42578125" style="11" customWidth="1"/>
    <col min="54" max="55" width="12.85546875" style="8" customWidth="1"/>
    <col min="56" max="16384" width="11.7109375" style="8"/>
  </cols>
  <sheetData>
    <row r="1" spans="1:53" s="1" customFormat="1" ht="12.75" customHeight="1" x14ac:dyDescent="0.15">
      <c r="B1" s="2" t="s">
        <v>0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53" s="1" customFormat="1" ht="12.75" customHeight="1" x14ac:dyDescent="0.15">
      <c r="B2" s="2" t="str">
        <f>CONCATENATE("COMUNA: ",[1]NOMBRE!$B$2," ","( ",[1]NOMBRE!$C$2,[1]NOMBRE!$D$2,[1]NOMBRE!$E$2,[1]NOMBRE!$F$2,[1]NOMBRE!$G$2," )")</f>
        <v>COMUNA:  (  )</v>
      </c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</row>
    <row r="3" spans="1:53" s="1" customFormat="1" ht="12.75" customHeight="1" x14ac:dyDescent="0.2">
      <c r="B3" s="2" t="str">
        <f>CONCATENATE("ESTABLECIMIENTO/ESTRATEGIA: ",[1]NOMBRE!$B$3,"   ","( ",[1]NOMBRE!$C$3,[1]NOMBRE!$D$3,[1]NOMBRE!$E$3,[1]NOMBRE!$F$3,[1]NOMBRE!$G$3,[1]NOMBRE!$H$3," )")</f>
        <v>ESTABLECIMIENTO/ESTRATEGIA:    (  )</v>
      </c>
      <c r="E3" s="4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 s="1" customFormat="1" ht="12.75" customHeight="1" x14ac:dyDescent="0.15">
      <c r="B4" s="2" t="str">
        <f>CONCATENATE("MES: ",[1]NOMBRE!$B$6,"  ","( ",[1]NOMBRE!$C$6,[1]NOMBRE!$D$6," )")</f>
        <v>MES:   (  )</v>
      </c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</row>
    <row r="5" spans="1:53" s="1" customFormat="1" ht="12.75" customHeight="1" x14ac:dyDescent="0.15">
      <c r="B5" s="2" t="str">
        <f>CONCATENATE("AÑO: ",[1]NOMBRE!$B$7)</f>
        <v>AÑO: 2023</v>
      </c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53" s="5" customFormat="1" x14ac:dyDescent="0.15">
      <c r="B6" s="532"/>
      <c r="C6" s="532"/>
      <c r="D6" s="532"/>
      <c r="E6" s="532"/>
      <c r="F6" s="532"/>
      <c r="G6" s="532"/>
      <c r="H6" s="532"/>
      <c r="I6" s="532"/>
      <c r="J6" s="532"/>
      <c r="K6" s="532"/>
      <c r="L6" s="532"/>
      <c r="M6" s="6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</row>
    <row r="7" spans="1:53" s="5" customFormat="1" ht="33" customHeight="1" x14ac:dyDescent="0.15">
      <c r="B7" s="533" t="s">
        <v>1</v>
      </c>
      <c r="C7" s="533"/>
      <c r="D7" s="533"/>
      <c r="E7" s="533"/>
      <c r="F7" s="533"/>
      <c r="G7" s="533"/>
      <c r="H7" s="533"/>
      <c r="I7" s="533"/>
      <c r="J7" s="533"/>
      <c r="K7" s="533"/>
      <c r="L7" s="533"/>
      <c r="M7" s="533"/>
      <c r="N7" s="533"/>
      <c r="O7" s="533"/>
      <c r="P7" s="533"/>
      <c r="Q7" s="533"/>
      <c r="R7" s="533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3" ht="30" customHeight="1" x14ac:dyDescent="0.2">
      <c r="B8" s="9" t="s">
        <v>2</v>
      </c>
      <c r="C8" s="10"/>
    </row>
    <row r="9" spans="1:53" ht="32.25" customHeight="1" x14ac:dyDescent="0.15">
      <c r="B9" s="534" t="s">
        <v>3</v>
      </c>
      <c r="C9" s="537" t="s">
        <v>4</v>
      </c>
      <c r="D9" s="537" t="s">
        <v>5</v>
      </c>
      <c r="E9" s="540" t="s">
        <v>6</v>
      </c>
      <c r="F9" s="541"/>
      <c r="G9" s="541"/>
      <c r="H9" s="541"/>
      <c r="I9" s="541"/>
      <c r="J9" s="541"/>
      <c r="K9" s="541"/>
      <c r="L9" s="540" t="s">
        <v>7</v>
      </c>
      <c r="M9" s="542"/>
      <c r="N9" s="543" t="s">
        <v>8</v>
      </c>
      <c r="O9" s="544"/>
      <c r="P9" s="545"/>
      <c r="Y9" s="11"/>
      <c r="Z9" s="11"/>
      <c r="BA9" s="8"/>
    </row>
    <row r="10" spans="1:53" ht="12.75" customHeight="1" x14ac:dyDescent="0.15">
      <c r="B10" s="535"/>
      <c r="C10" s="538"/>
      <c r="D10" s="538"/>
      <c r="E10" s="546" t="s">
        <v>9</v>
      </c>
      <c r="F10" s="549" t="s">
        <v>10</v>
      </c>
      <c r="G10" s="555" t="s">
        <v>11</v>
      </c>
      <c r="H10" s="558" t="s">
        <v>12</v>
      </c>
      <c r="I10" s="555" t="s">
        <v>13</v>
      </c>
      <c r="J10" s="555" t="s">
        <v>14</v>
      </c>
      <c r="K10" s="561" t="s">
        <v>15</v>
      </c>
      <c r="L10" s="564" t="s">
        <v>16</v>
      </c>
      <c r="M10" s="575" t="s">
        <v>17</v>
      </c>
      <c r="N10" s="564" t="s">
        <v>18</v>
      </c>
      <c r="O10" s="578" t="s">
        <v>19</v>
      </c>
      <c r="P10" s="552" t="s">
        <v>20</v>
      </c>
      <c r="Z10" s="11"/>
    </row>
    <row r="11" spans="1:53" ht="12.75" customHeight="1" x14ac:dyDescent="0.15">
      <c r="B11" s="535"/>
      <c r="C11" s="538"/>
      <c r="D11" s="538"/>
      <c r="E11" s="547"/>
      <c r="F11" s="550"/>
      <c r="G11" s="556"/>
      <c r="H11" s="559"/>
      <c r="I11" s="556"/>
      <c r="J11" s="556"/>
      <c r="K11" s="562"/>
      <c r="L11" s="565"/>
      <c r="M11" s="576"/>
      <c r="N11" s="565"/>
      <c r="O11" s="579"/>
      <c r="P11" s="553"/>
      <c r="Z11" s="11"/>
    </row>
    <row r="12" spans="1:53" ht="14.25" customHeight="1" x14ac:dyDescent="0.15">
      <c r="B12" s="536"/>
      <c r="C12" s="539"/>
      <c r="D12" s="539"/>
      <c r="E12" s="548"/>
      <c r="F12" s="551"/>
      <c r="G12" s="557"/>
      <c r="H12" s="560"/>
      <c r="I12" s="557"/>
      <c r="J12" s="557"/>
      <c r="K12" s="563"/>
      <c r="L12" s="566"/>
      <c r="M12" s="577"/>
      <c r="N12" s="566"/>
      <c r="O12" s="580"/>
      <c r="P12" s="554"/>
      <c r="Z12" s="11"/>
    </row>
    <row r="13" spans="1:53" ht="21" customHeight="1" x14ac:dyDescent="0.2">
      <c r="A13" s="524" t="s">
        <v>108</v>
      </c>
      <c r="B13" s="534" t="s">
        <v>21</v>
      </c>
      <c r="C13" s="12" t="s">
        <v>22</v>
      </c>
      <c r="D13" s="13">
        <f>IFERROR(VLOOKUP($A13,Filtro!$5:$58,2,FALSE),0)</f>
        <v>20035</v>
      </c>
      <c r="E13" s="14">
        <f>IFERROR(VLOOKUP($A13,Filtro!$5:$58,3,FALSE),0)</f>
        <v>0</v>
      </c>
      <c r="F13" s="15">
        <f>IFERROR(VLOOKUP($A13,Filtro!$5:$58,4,FALSE),0)</f>
        <v>0</v>
      </c>
      <c r="G13" s="15">
        <f>IFERROR(VLOOKUP($A13,Filtro!$5:$58,5,FALSE),0)</f>
        <v>0</v>
      </c>
      <c r="H13" s="16">
        <f>IFERROR(VLOOKUP($A13,Filtro!$5:$58,6,FALSE),0)</f>
        <v>13808</v>
      </c>
      <c r="I13" s="16">
        <f>IFERROR(VLOOKUP($A13,Filtro!$5:$58,7,FALSE),0)</f>
        <v>6087</v>
      </c>
      <c r="J13" s="17">
        <f>IFERROR(VLOOKUP($A13,Filtro!$5:$58,8,FALSE),0)</f>
        <v>2</v>
      </c>
      <c r="K13" s="18">
        <f>IFERROR(VLOOKUP($A13,Filtro!$5:$58,9,FALSE),0)</f>
        <v>6</v>
      </c>
      <c r="L13" s="19">
        <f>IFERROR(VLOOKUP($A13,Filtro!$5:$58,10,FALSE),0)</f>
        <v>65</v>
      </c>
      <c r="M13" s="18">
        <f>IFERROR(VLOOKUP($A13,Filtro!$5:$58,11,FALSE),0)</f>
        <v>0</v>
      </c>
      <c r="N13" s="18">
        <f>IFERROR(VLOOKUP($A13,Filtro!$5:$58,12,FALSE),0)</f>
        <v>34</v>
      </c>
      <c r="O13" s="20">
        <f>IFERROR(VLOOKUP($A13,Filtro!$5:$58,13,FALSE),0)</f>
        <v>19</v>
      </c>
      <c r="P13" s="18">
        <f>IFERROR(VLOOKUP($A13,Filtro!$5:$58,14,FALSE),0)</f>
        <v>14</v>
      </c>
      <c r="Z13" s="1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53" ht="21" customHeight="1" x14ac:dyDescent="0.15">
      <c r="A14" s="525" t="s">
        <v>109</v>
      </c>
      <c r="B14" s="535"/>
      <c r="C14" s="23" t="s">
        <v>23</v>
      </c>
      <c r="D14" s="13">
        <f>IFERROR(VLOOKUP($A14,Filtro!$5:$58,2,FALSE),0)</f>
        <v>10702</v>
      </c>
      <c r="E14" s="24">
        <f>IFERROR(VLOOKUP($A14,Filtro!$5:$58,3,FALSE),0)</f>
        <v>0</v>
      </c>
      <c r="F14" s="24">
        <f>IFERROR(VLOOKUP($A14,Filtro!$5:$58,4,FALSE),0)</f>
        <v>0</v>
      </c>
      <c r="G14" s="24">
        <f>IFERROR(VLOOKUP($A14,Filtro!$5:$58,5,FALSE),0)</f>
        <v>0</v>
      </c>
      <c r="H14" s="25">
        <f>IFERROR(VLOOKUP($A14,Filtro!$5:$58,6,FALSE),0)</f>
        <v>5892</v>
      </c>
      <c r="I14" s="25">
        <f>IFERROR(VLOOKUP($A14,Filtro!$5:$58,7,FALSE),0)</f>
        <v>4759</v>
      </c>
      <c r="J14" s="26">
        <f>IFERROR(VLOOKUP($A14,Filtro!$5:$58,8,FALSE),0)</f>
        <v>0</v>
      </c>
      <c r="K14" s="27">
        <f>IFERROR(VLOOKUP($A14,Filtro!$5:$58,9,FALSE),0)</f>
        <v>1</v>
      </c>
      <c r="L14" s="28">
        <f>IFERROR(VLOOKUP($A14,Filtro!$5:$58,10,FALSE),0)</f>
        <v>27</v>
      </c>
      <c r="M14" s="27">
        <f>IFERROR(VLOOKUP($A14,Filtro!$5:$58,11,FALSE),0)</f>
        <v>0</v>
      </c>
      <c r="N14" s="28">
        <f>IFERROR(VLOOKUP($A14,Filtro!$5:$58,12,FALSE),0)</f>
        <v>15</v>
      </c>
      <c r="O14" s="29">
        <f>IFERROR(VLOOKUP($A14,Filtro!$5:$58,13,FALSE),0)</f>
        <v>2</v>
      </c>
      <c r="P14" s="27">
        <f>IFERROR(VLOOKUP($A14,Filtro!$5:$58,14,FALSE),0)</f>
        <v>6</v>
      </c>
      <c r="Z14" s="1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53" ht="21" customHeight="1" x14ac:dyDescent="0.2">
      <c r="A15" s="526" t="s">
        <v>110</v>
      </c>
      <c r="B15" s="535"/>
      <c r="C15" s="30" t="s">
        <v>24</v>
      </c>
      <c r="D15" s="13">
        <f>IFERROR(VLOOKUP($A15,Filtro!$5:$58,2,FALSE),0)</f>
        <v>65882</v>
      </c>
      <c r="E15" s="14">
        <f>IFERROR(VLOOKUP($A15,Filtro!$5:$58,3,FALSE),0)</f>
        <v>0</v>
      </c>
      <c r="F15" s="15">
        <f>IFERROR(VLOOKUP($A15,Filtro!$5:$58,4,FALSE),0)</f>
        <v>0</v>
      </c>
      <c r="G15" s="31">
        <f>IFERROR(VLOOKUP($A15,Filtro!$5:$58,5,FALSE),0)</f>
        <v>0</v>
      </c>
      <c r="H15" s="32">
        <f>IFERROR(VLOOKUP($A15,Filtro!$5:$58,6,FALSE),0)</f>
        <v>0</v>
      </c>
      <c r="I15" s="33">
        <f>IFERROR(VLOOKUP($A15,Filtro!$5:$58,7,FALSE),0)</f>
        <v>5690</v>
      </c>
      <c r="J15" s="34">
        <f>IFERROR(VLOOKUP($A15,Filtro!$5:$58,8,FALSE),0)</f>
        <v>32385</v>
      </c>
      <c r="K15" s="35">
        <f>IFERROR(VLOOKUP($A15,Filtro!$5:$58,9,FALSE),0)</f>
        <v>27807</v>
      </c>
      <c r="L15" s="15">
        <f>IFERROR(VLOOKUP($A15,Filtro!$5:$58,10,FALSE),0)</f>
        <v>0</v>
      </c>
      <c r="M15" s="36">
        <f>IFERROR(VLOOKUP($A15,Filtro!$5:$58,11,FALSE),0)</f>
        <v>0</v>
      </c>
      <c r="N15" s="15">
        <f>IFERROR(VLOOKUP($A15,Filtro!$5:$58,12,FALSE),0)</f>
        <v>0</v>
      </c>
      <c r="O15" s="37">
        <f>IFERROR(VLOOKUP($A15,Filtro!$5:$58,13,FALSE),0)</f>
        <v>0</v>
      </c>
      <c r="P15" s="38">
        <f>IFERROR(VLOOKUP($A15,Filtro!$5:$58,14,FALSE),0)</f>
        <v>0</v>
      </c>
      <c r="Z15" s="1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53" ht="21" customHeight="1" x14ac:dyDescent="0.15">
      <c r="A16" s="525" t="s">
        <v>140</v>
      </c>
      <c r="B16" s="535"/>
      <c r="C16" s="23" t="s">
        <v>25</v>
      </c>
      <c r="D16" s="13">
        <f>IFERROR(VLOOKUP($A16,Filtro!$5:$58,2,FALSE),0)</f>
        <v>2</v>
      </c>
      <c r="E16" s="14">
        <f>IFERROR(VLOOKUP($A16,Filtro!$5:$58,3,FALSE),0)</f>
        <v>0</v>
      </c>
      <c r="F16" s="15">
        <f>IFERROR(VLOOKUP($A16,Filtro!$5:$58,4,FALSE),0)</f>
        <v>0</v>
      </c>
      <c r="G16" s="31">
        <f>IFERROR(VLOOKUP($A16,Filtro!$5:$58,5,FALSE),0)</f>
        <v>0</v>
      </c>
      <c r="H16" s="32">
        <f>IFERROR(VLOOKUP($A16,Filtro!$5:$58,6,FALSE),0)</f>
        <v>0</v>
      </c>
      <c r="I16" s="39">
        <f>IFERROR(VLOOKUP($A16,Filtro!$5:$58,7,FALSE),0)</f>
        <v>0</v>
      </c>
      <c r="J16" s="34">
        <f>IFERROR(VLOOKUP($A16,Filtro!$5:$58,8,FALSE),0)</f>
        <v>0</v>
      </c>
      <c r="K16" s="35">
        <f>IFERROR(VLOOKUP($A16,Filtro!$5:$58,9,FALSE),0)</f>
        <v>2</v>
      </c>
      <c r="L16" s="15">
        <f>IFERROR(VLOOKUP($A16,Filtro!$5:$58,10,FALSE),0)</f>
        <v>0</v>
      </c>
      <c r="M16" s="36">
        <f>IFERROR(VLOOKUP($A16,Filtro!$5:$58,11,FALSE),0)</f>
        <v>0</v>
      </c>
      <c r="N16" s="15">
        <f>IFERROR(VLOOKUP($A16,Filtro!$5:$58,12,FALSE),0)</f>
        <v>0</v>
      </c>
      <c r="O16" s="37">
        <f>IFERROR(VLOOKUP($A16,Filtro!$5:$58,13,FALSE),0)</f>
        <v>0</v>
      </c>
      <c r="P16" s="38">
        <f>IFERROR(VLOOKUP($A16,Filtro!$5:$58,14,FALSE),0)</f>
        <v>0</v>
      </c>
      <c r="Z16" s="1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53" ht="21" customHeight="1" x14ac:dyDescent="0.2">
      <c r="A17" s="526" t="s">
        <v>111</v>
      </c>
      <c r="B17" s="535"/>
      <c r="C17" s="30" t="s">
        <v>26</v>
      </c>
      <c r="D17" s="40">
        <f>IFERROR(VLOOKUP($A17,Filtro!$5:$58,2,FALSE),0)</f>
        <v>22048</v>
      </c>
      <c r="E17" s="41">
        <f>IFERROR(VLOOKUP($A17,Filtro!$5:$58,3,FALSE),0)</f>
        <v>0</v>
      </c>
      <c r="F17" s="42">
        <f>IFERROR(VLOOKUP($A17,Filtro!$5:$58,4,FALSE),0)</f>
        <v>0</v>
      </c>
      <c r="G17" s="43">
        <f>IFERROR(VLOOKUP($A17,Filtro!$5:$58,5,FALSE),0)</f>
        <v>0</v>
      </c>
      <c r="H17" s="44">
        <f>IFERROR(VLOOKUP($A17,Filtro!$5:$58,6,FALSE),0)</f>
        <v>0</v>
      </c>
      <c r="I17" s="43">
        <f>IFERROR(VLOOKUP($A17,Filtro!$5:$58,7,FALSE),0)</f>
        <v>0</v>
      </c>
      <c r="J17" s="43">
        <f>IFERROR(VLOOKUP($A17,Filtro!$5:$58,8,FALSE),0)</f>
        <v>0</v>
      </c>
      <c r="K17" s="45">
        <f>IFERROR(VLOOKUP($A17,Filtro!$5:$58,9,FALSE),0)</f>
        <v>0</v>
      </c>
      <c r="L17" s="46">
        <f>IFERROR(VLOOKUP($A17,Filtro!$5:$58,10,FALSE),0)</f>
        <v>10265</v>
      </c>
      <c r="M17" s="47">
        <f>IFERROR(VLOOKUP($A17,Filtro!$5:$58,11,FALSE),0)</f>
        <v>0</v>
      </c>
      <c r="N17" s="48">
        <f>IFERROR(VLOOKUP($A17,Filtro!$5:$58,12,FALSE),0)</f>
        <v>7657</v>
      </c>
      <c r="O17" s="49">
        <f>IFERROR(VLOOKUP($A17,Filtro!$5:$58,13,FALSE),0)</f>
        <v>1311</v>
      </c>
      <c r="P17" s="50">
        <f>IFERROR(VLOOKUP($A17,Filtro!$5:$58,14,FALSE),0)</f>
        <v>2815</v>
      </c>
      <c r="Q17" s="8" t="str">
        <f>$AB17&amp;$AC17&amp;$AD17&amp;$AE17</f>
        <v/>
      </c>
      <c r="Z17" s="11"/>
      <c r="AA17" s="21"/>
      <c r="AB17" s="51" t="str">
        <f>IF(AND(OR(L13&lt;&gt;0,L14&lt;&gt;0,L17&lt;&gt;0),N42=""),"* No olvide ingresar el Nº de personas que retiran alimento de la sección B en el grupo de Gestantes Normal, Sobrepeso y Obesas.","")</f>
        <v/>
      </c>
      <c r="AC17" s="51" t="str">
        <f>IF(AND(SUM(N13,N14,N17)&lt;&gt;0,P42=""),"* No olvide ingresar el Nº de personas que retiran alimento de la sección B en el grupo de Madre con hijo/a menor a 6 meses con Lactancia materna exclusiva.","")</f>
        <v/>
      </c>
      <c r="AD17" s="51" t="str">
        <f>IF(AND(SUM(O13,O14,O17)&lt;&gt;0,Q42=""),"* No olvide ingresar el Nº de personas que retiran alimento de la sección D en el grupo de Madre con hijo/a menor a 6 meses con Lactancia materna predominante.","")</f>
        <v/>
      </c>
      <c r="AE17" s="51" t="str">
        <f>IF(AND(SUM(P13,P14,P17)&lt;&gt;0,R42=""),"* No olvide ingresar el Nº de personas que retiran alimento de la sección B en el grupo de Madre con hijo/a menor a 6 meses con Formula predominantes o exclusiva.","")</f>
        <v/>
      </c>
      <c r="AG17" s="51"/>
      <c r="AH17" s="51"/>
      <c r="AI17" s="51"/>
      <c r="AJ17" s="51"/>
    </row>
    <row r="18" spans="1:53" ht="21" customHeight="1" x14ac:dyDescent="0.2">
      <c r="A18" s="526" t="s">
        <v>95</v>
      </c>
      <c r="B18" s="535"/>
      <c r="C18" s="30" t="s">
        <v>27</v>
      </c>
      <c r="D18" s="52">
        <f>IFERROR(VLOOKUP($A18,Filtro!$5:$58,2,FALSE),0)</f>
        <v>22841.499999999993</v>
      </c>
      <c r="E18" s="53">
        <f>IFERROR(VLOOKUP($A18,Filtro!$5:$58,3,FALSE),0)</f>
        <v>1861.8000000000002</v>
      </c>
      <c r="F18" s="54">
        <f>IFERROR(VLOOKUP($A18,Filtro!$5:$58,4,FALSE),0)</f>
        <v>5432.4000000000033</v>
      </c>
      <c r="G18" s="54">
        <f>IFERROR(VLOOKUP($A18,Filtro!$5:$58,5,FALSE),0)</f>
        <v>15547.300000000016</v>
      </c>
      <c r="H18" s="55">
        <f>IFERROR(VLOOKUP($A18,Filtro!$5:$58,6,FALSE),0)</f>
        <v>0</v>
      </c>
      <c r="I18" s="55">
        <f>IFERROR(VLOOKUP($A18,Filtro!$5:$58,7,FALSE),0)</f>
        <v>0</v>
      </c>
      <c r="J18" s="55">
        <f>IFERROR(VLOOKUP($A18,Filtro!$5:$58,8,FALSE),0)</f>
        <v>0</v>
      </c>
      <c r="K18" s="56">
        <f>IFERROR(VLOOKUP($A18,Filtro!$5:$58,9,FALSE),0)</f>
        <v>0</v>
      </c>
      <c r="L18" s="57">
        <f>IFERROR(VLOOKUP($A18,Filtro!$5:$58,10,FALSE),0)</f>
        <v>0</v>
      </c>
      <c r="M18" s="56">
        <f>IFERROR(VLOOKUP($A18,Filtro!$5:$58,11,FALSE),0)</f>
        <v>0</v>
      </c>
      <c r="N18" s="57">
        <f>IFERROR(VLOOKUP($A18,Filtro!$5:$58,12,FALSE),0)</f>
        <v>0</v>
      </c>
      <c r="O18" s="58">
        <f>IFERROR(VLOOKUP($A18,Filtro!$5:$58,13,FALSE),0)</f>
        <v>0</v>
      </c>
      <c r="P18" s="56">
        <f>IFERROR(VLOOKUP($A18,Filtro!$5:$58,14,FALSE),0)</f>
        <v>0</v>
      </c>
      <c r="Z18" s="11"/>
    </row>
    <row r="19" spans="1:53" ht="21" customHeight="1" x14ac:dyDescent="0.2">
      <c r="A19" s="59"/>
      <c r="B19" s="536"/>
      <c r="C19" s="60" t="s">
        <v>28</v>
      </c>
      <c r="D19" s="61">
        <f>SUM(E19:P19)</f>
        <v>141510.5</v>
      </c>
      <c r="E19" s="62">
        <f>SUM(E18)</f>
        <v>1861.8000000000002</v>
      </c>
      <c r="F19" s="63">
        <f>SUM(F18)</f>
        <v>5432.4000000000033</v>
      </c>
      <c r="G19" s="64">
        <f>SUM(G18)</f>
        <v>15547.300000000016</v>
      </c>
      <c r="H19" s="65">
        <f>SUM(H13:H14)</f>
        <v>19700</v>
      </c>
      <c r="I19" s="65">
        <f>SUM(I13:I15)</f>
        <v>16536</v>
      </c>
      <c r="J19" s="65">
        <f>SUM(J13:J16)</f>
        <v>32387</v>
      </c>
      <c r="K19" s="66">
        <f>SUM(K13:K16)</f>
        <v>27816</v>
      </c>
      <c r="L19" s="67">
        <f>SUM(L13:L18)</f>
        <v>10357</v>
      </c>
      <c r="M19" s="66">
        <f>SUM(M13:M14)</f>
        <v>0</v>
      </c>
      <c r="N19" s="67">
        <f>SUM(N13:N18)</f>
        <v>7706</v>
      </c>
      <c r="O19" s="67">
        <f>SUM(O13:O18)</f>
        <v>1332</v>
      </c>
      <c r="P19" s="68">
        <f>SUM(P13:P18)</f>
        <v>2835</v>
      </c>
      <c r="Z19" s="11"/>
    </row>
    <row r="20" spans="1:53" ht="21" customHeight="1" x14ac:dyDescent="0.2">
      <c r="A20" s="526" t="s">
        <v>96</v>
      </c>
      <c r="B20" s="534" t="s">
        <v>29</v>
      </c>
      <c r="C20" s="30" t="s">
        <v>22</v>
      </c>
      <c r="D20" s="69">
        <f>IFERROR(VLOOKUP($A20,Filtro!$5:$58,2,FALSE),0)</f>
        <v>405</v>
      </c>
      <c r="E20" s="70">
        <f>IFERROR(VLOOKUP($A20,Filtro!$5:$58,3,FALSE),0)</f>
        <v>0</v>
      </c>
      <c r="F20" s="39">
        <f>IFERROR(VLOOKUP($A20,Filtro!$5:$58,4,FALSE),0)</f>
        <v>0</v>
      </c>
      <c r="G20" s="39">
        <f>IFERROR(VLOOKUP($A20,Filtro!$5:$58,5,FALSE),0)</f>
        <v>0</v>
      </c>
      <c r="H20" s="71">
        <f>IFERROR(VLOOKUP($A20,Filtro!$5:$58,6,FALSE),0)</f>
        <v>295</v>
      </c>
      <c r="I20" s="71">
        <f>IFERROR(VLOOKUP($A20,Filtro!$5:$58,7,FALSE),0)</f>
        <v>110</v>
      </c>
      <c r="J20" s="26">
        <f>IFERROR(VLOOKUP($A20,Filtro!$5:$58,8,FALSE),0)</f>
        <v>0</v>
      </c>
      <c r="K20" s="18">
        <f>IFERROR(VLOOKUP($A20,Filtro!$5:$58,9,FALSE),0)</f>
        <v>0</v>
      </c>
      <c r="L20" s="19">
        <f>IFERROR(VLOOKUP($A20,Filtro!$5:$58,10,FALSE),0)</f>
        <v>0</v>
      </c>
      <c r="M20" s="18">
        <f>IFERROR(VLOOKUP($A20,Filtro!$5:$58,11,FALSE),0)</f>
        <v>0</v>
      </c>
      <c r="N20" s="19">
        <f>IFERROR(VLOOKUP($A20,Filtro!$5:$58,12,FALSE),0)</f>
        <v>0</v>
      </c>
      <c r="O20" s="20">
        <f>IFERROR(VLOOKUP($A20,Filtro!$5:$58,13,FALSE),0)</f>
        <v>0</v>
      </c>
      <c r="P20" s="18">
        <f>IFERROR(VLOOKUP($A20,Filtro!$5:$58,14,FALSE),0)</f>
        <v>0</v>
      </c>
      <c r="Z20" s="1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53" ht="21" customHeight="1" x14ac:dyDescent="0.15">
      <c r="A21" s="525" t="s">
        <v>97</v>
      </c>
      <c r="B21" s="535"/>
      <c r="C21" s="23" t="s">
        <v>23</v>
      </c>
      <c r="D21" s="69">
        <f>IFERROR(VLOOKUP($A21,Filtro!$5:$58,2,FALSE),0)</f>
        <v>639</v>
      </c>
      <c r="E21" s="24">
        <f>IFERROR(VLOOKUP($A21,Filtro!$5:$58,3,FALSE),0)</f>
        <v>0</v>
      </c>
      <c r="F21" s="24">
        <f>IFERROR(VLOOKUP($A21,Filtro!$5:$58,4,FALSE),0)</f>
        <v>0</v>
      </c>
      <c r="G21" s="24">
        <f>IFERROR(VLOOKUP($A21,Filtro!$5:$58,5,FALSE),0)</f>
        <v>0</v>
      </c>
      <c r="H21" s="71">
        <f>IFERROR(VLOOKUP($A21,Filtro!$5:$58,6,FALSE),0)</f>
        <v>143</v>
      </c>
      <c r="I21" s="71">
        <f>IFERROR(VLOOKUP($A21,Filtro!$5:$58,7,FALSE),0)</f>
        <v>108</v>
      </c>
      <c r="J21" s="72">
        <f>IFERROR(VLOOKUP($A21,Filtro!$5:$58,8,FALSE),0)</f>
        <v>256</v>
      </c>
      <c r="K21" s="73">
        <f>IFERROR(VLOOKUP($A21,Filtro!$5:$58,9,FALSE),0)</f>
        <v>127</v>
      </c>
      <c r="L21" s="28">
        <f>IFERROR(VLOOKUP($A21,Filtro!$5:$58,10,FALSE),0)</f>
        <v>0</v>
      </c>
      <c r="M21" s="27">
        <f>IFERROR(VLOOKUP($A21,Filtro!$5:$58,11,FALSE),0)</f>
        <v>6</v>
      </c>
      <c r="N21" s="28">
        <f>IFERROR(VLOOKUP($A21,Filtro!$5:$58,12,FALSE),0)</f>
        <v>3</v>
      </c>
      <c r="O21" s="29">
        <f>IFERROR(VLOOKUP($A21,Filtro!$5:$58,13,FALSE),0)</f>
        <v>0</v>
      </c>
      <c r="P21" s="27">
        <f>IFERROR(VLOOKUP($A21,Filtro!$5:$58,14,FALSE),0)</f>
        <v>0</v>
      </c>
      <c r="Z21" s="1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53" ht="21" customHeight="1" x14ac:dyDescent="0.2">
      <c r="A22" s="526" t="s">
        <v>98</v>
      </c>
      <c r="B22" s="535"/>
      <c r="C22" s="30" t="s">
        <v>24</v>
      </c>
      <c r="D22" s="69">
        <f>IFERROR(VLOOKUP($A22,Filtro!$5:$58,2,FALSE),0)</f>
        <v>1419</v>
      </c>
      <c r="E22" s="70">
        <f>IFERROR(VLOOKUP($A22,Filtro!$5:$58,3,FALSE),0)</f>
        <v>0</v>
      </c>
      <c r="F22" s="39">
        <f>IFERROR(VLOOKUP($A22,Filtro!$5:$58,4,FALSE),0)</f>
        <v>0</v>
      </c>
      <c r="G22" s="74">
        <f>IFERROR(VLOOKUP($A22,Filtro!$5:$58,5,FALSE),0)</f>
        <v>0</v>
      </c>
      <c r="H22" s="74">
        <f>IFERROR(VLOOKUP($A22,Filtro!$5:$58,6,FALSE),0)</f>
        <v>0</v>
      </c>
      <c r="I22" s="33">
        <f>IFERROR(VLOOKUP($A22,Filtro!$5:$58,7,FALSE),0)</f>
        <v>108</v>
      </c>
      <c r="J22" s="34">
        <f>IFERROR(VLOOKUP($A22,Filtro!$5:$58,8,FALSE),0)</f>
        <v>824</v>
      </c>
      <c r="K22" s="35">
        <f>IFERROR(VLOOKUP($A22,Filtro!$5:$58,9,FALSE),0)</f>
        <v>487</v>
      </c>
      <c r="L22" s="75">
        <f>IFERROR(VLOOKUP($A22,Filtro!$5:$58,10,FALSE),0)</f>
        <v>0</v>
      </c>
      <c r="M22" s="76">
        <f>IFERROR(VLOOKUP($A22,Filtro!$5:$58,11,FALSE),0)</f>
        <v>0</v>
      </c>
      <c r="N22" s="75">
        <f>IFERROR(VLOOKUP($A22,Filtro!$5:$58,12,FALSE),0)</f>
        <v>0</v>
      </c>
      <c r="O22" s="77">
        <f>IFERROR(VLOOKUP($A22,Filtro!$5:$58,13,FALSE),0)</f>
        <v>0</v>
      </c>
      <c r="P22" s="76">
        <f>IFERROR(VLOOKUP($A22,Filtro!$5:$58,14,FALSE),0)</f>
        <v>0</v>
      </c>
      <c r="Z22" s="1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53" ht="21" customHeight="1" x14ac:dyDescent="0.15">
      <c r="A23" s="525" t="s">
        <v>164</v>
      </c>
      <c r="B23" s="535"/>
      <c r="C23" s="23" t="s">
        <v>25</v>
      </c>
      <c r="D23" s="69">
        <f>IFERROR(VLOOKUP($A23,Filtro!$5:$58,2,FALSE),0)</f>
        <v>0</v>
      </c>
      <c r="E23" s="70">
        <f>IFERROR(VLOOKUP($A23,Filtro!$5:$58,3,FALSE),0)</f>
        <v>0</v>
      </c>
      <c r="F23" s="39">
        <f>IFERROR(VLOOKUP($A23,Filtro!$5:$58,4,FALSE),0)</f>
        <v>0</v>
      </c>
      <c r="G23" s="74">
        <f>IFERROR(VLOOKUP($A23,Filtro!$5:$58,5,FALSE),0)</f>
        <v>0</v>
      </c>
      <c r="H23" s="74">
        <f>IFERROR(VLOOKUP($A23,Filtro!$5:$58,6,FALSE),0)</f>
        <v>0</v>
      </c>
      <c r="I23" s="39">
        <f>IFERROR(VLOOKUP($A23,Filtro!$5:$58,7,FALSE),0)</f>
        <v>0</v>
      </c>
      <c r="J23" s="39">
        <f>IFERROR(VLOOKUP($A23,Filtro!$5:$58,8,FALSE),0)</f>
        <v>0</v>
      </c>
      <c r="K23" s="39">
        <f>IFERROR(VLOOKUP($A23,Filtro!$5:$58,9,FALSE),0)</f>
        <v>0</v>
      </c>
      <c r="L23" s="75">
        <f>IFERROR(VLOOKUP($A23,Filtro!$5:$58,10,FALSE),0)</f>
        <v>0</v>
      </c>
      <c r="M23" s="76">
        <f>IFERROR(VLOOKUP($A23,Filtro!$5:$58,11,FALSE),0)</f>
        <v>0</v>
      </c>
      <c r="N23" s="75">
        <f>IFERROR(VLOOKUP($A23,Filtro!$5:$58,12,FALSE),0)</f>
        <v>0</v>
      </c>
      <c r="O23" s="77">
        <f>IFERROR(VLOOKUP($A23,Filtro!$5:$58,13,FALSE),0)</f>
        <v>0</v>
      </c>
      <c r="P23" s="76">
        <f>IFERROR(VLOOKUP($A23,Filtro!$5:$58,14,FALSE),0)</f>
        <v>0</v>
      </c>
      <c r="Z23" s="1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53" ht="21" customHeight="1" x14ac:dyDescent="0.2">
      <c r="A24" s="526" t="s">
        <v>112</v>
      </c>
      <c r="B24" s="535"/>
      <c r="C24" s="30" t="s">
        <v>30</v>
      </c>
      <c r="D24" s="69">
        <f>IFERROR(VLOOKUP($A24,Filtro!$5:$58,2,FALSE),0)</f>
        <v>2927</v>
      </c>
      <c r="E24" s="70">
        <f>IFERROR(VLOOKUP($A24,Filtro!$5:$58,3,FALSE),0)</f>
        <v>0</v>
      </c>
      <c r="F24" s="25">
        <f>IFERROR(VLOOKUP($A24,Filtro!$5:$58,4,FALSE),0)</f>
        <v>8</v>
      </c>
      <c r="G24" s="25">
        <f>IFERROR(VLOOKUP($A24,Filtro!$5:$58,5,FALSE),0)</f>
        <v>462</v>
      </c>
      <c r="H24" s="25">
        <f>IFERROR(VLOOKUP($A24,Filtro!$5:$58,6,FALSE),0)</f>
        <v>434</v>
      </c>
      <c r="I24" s="25">
        <f>IFERROR(VLOOKUP($A24,Filtro!$5:$58,7,FALSE),0)</f>
        <v>328</v>
      </c>
      <c r="J24" s="25">
        <f>IFERROR(VLOOKUP($A24,Filtro!$5:$58,8,FALSE),0)</f>
        <v>1074</v>
      </c>
      <c r="K24" s="78">
        <f>IFERROR(VLOOKUP($A24,Filtro!$5:$58,9,FALSE),0)</f>
        <v>621</v>
      </c>
      <c r="L24" s="75">
        <f>IFERROR(VLOOKUP($A24,Filtro!$5:$58,10,FALSE),0)</f>
        <v>0</v>
      </c>
      <c r="M24" s="76">
        <f>IFERROR(VLOOKUP($A24,Filtro!$5:$58,11,FALSE),0)</f>
        <v>0</v>
      </c>
      <c r="N24" s="75">
        <f>IFERROR(VLOOKUP($A24,Filtro!$5:$58,12,FALSE),0)</f>
        <v>0</v>
      </c>
      <c r="O24" s="77">
        <f>IFERROR(VLOOKUP($A24,Filtro!$5:$58,13,FALSE),0)</f>
        <v>0</v>
      </c>
      <c r="P24" s="76">
        <f>IFERROR(VLOOKUP($A24,Filtro!$5:$58,14,FALSE),0)</f>
        <v>0</v>
      </c>
      <c r="Q24" s="79"/>
      <c r="R24" s="79"/>
      <c r="Z24" s="11"/>
      <c r="AA24" s="21"/>
      <c r="AB24" s="21"/>
      <c r="AC24" s="21"/>
      <c r="AD24" s="21"/>
      <c r="AF24" s="21"/>
      <c r="AG24" s="21"/>
      <c r="AH24" s="21"/>
      <c r="AI24" s="21"/>
    </row>
    <row r="25" spans="1:53" ht="21" customHeight="1" x14ac:dyDescent="0.2">
      <c r="A25" s="526" t="s">
        <v>113</v>
      </c>
      <c r="B25" s="535"/>
      <c r="C25" s="30" t="s">
        <v>26</v>
      </c>
      <c r="D25" s="80">
        <f>IFERROR(VLOOKUP($A25,Filtro!$5:$58,2,FALSE),0)</f>
        <v>600</v>
      </c>
      <c r="E25" s="81">
        <f>IFERROR(VLOOKUP($A25,Filtro!$5:$58,3,FALSE),0)</f>
        <v>0</v>
      </c>
      <c r="F25" s="82">
        <f>IFERROR(VLOOKUP($A25,Filtro!$5:$58,4,FALSE),0)</f>
        <v>0</v>
      </c>
      <c r="G25" s="83">
        <f>IFERROR(VLOOKUP($A25,Filtro!$5:$58,5,FALSE),0)</f>
        <v>0</v>
      </c>
      <c r="H25" s="83">
        <f>IFERROR(VLOOKUP($A25,Filtro!$5:$58,6,FALSE),0)</f>
        <v>0</v>
      </c>
      <c r="I25" s="43">
        <f>IFERROR(VLOOKUP($A25,Filtro!$5:$58,7,FALSE),0)</f>
        <v>0</v>
      </c>
      <c r="J25" s="43">
        <f>IFERROR(VLOOKUP($A25,Filtro!$5:$58,8,FALSE),0)</f>
        <v>0</v>
      </c>
      <c r="K25" s="45">
        <f>IFERROR(VLOOKUP($A25,Filtro!$5:$58,9,FALSE),0)</f>
        <v>0</v>
      </c>
      <c r="L25" s="75">
        <f>IFERROR(VLOOKUP($A25,Filtro!$5:$58,10,FALSE),0)</f>
        <v>0</v>
      </c>
      <c r="M25" s="50">
        <f>IFERROR(VLOOKUP($A25,Filtro!$5:$58,11,FALSE),0)</f>
        <v>498</v>
      </c>
      <c r="N25" s="48">
        <f>IFERROR(VLOOKUP($A25,Filtro!$5:$58,12,FALSE),0)</f>
        <v>81</v>
      </c>
      <c r="O25" s="49">
        <f>IFERROR(VLOOKUP($A25,Filtro!$5:$58,13,FALSE),0)</f>
        <v>11</v>
      </c>
      <c r="P25" s="50">
        <f>IFERROR(VLOOKUP($A25,Filtro!$5:$58,14,FALSE),0)</f>
        <v>10</v>
      </c>
      <c r="Z25" s="11"/>
      <c r="AA25" s="21"/>
      <c r="AB25" s="21"/>
      <c r="AF25" s="21"/>
      <c r="AG25" s="21"/>
    </row>
    <row r="26" spans="1:53" ht="21" customHeight="1" x14ac:dyDescent="0.2">
      <c r="A26" s="526" t="s">
        <v>122</v>
      </c>
      <c r="B26" s="535"/>
      <c r="C26" s="30" t="s">
        <v>27</v>
      </c>
      <c r="D26" s="52">
        <f>IFERROR(VLOOKUP($A26,Filtro!$5:$58,2,FALSE),0)</f>
        <v>917.50000000000057</v>
      </c>
      <c r="E26" s="84">
        <f>IFERROR(VLOOKUP($A26,Filtro!$5:$58,3,FALSE),0)</f>
        <v>91.000000000000014</v>
      </c>
      <c r="F26" s="84">
        <f>IFERROR(VLOOKUP($A26,Filtro!$5:$58,4,FALSE),0)</f>
        <v>161.20000000000002</v>
      </c>
      <c r="G26" s="84">
        <f>IFERROR(VLOOKUP($A26,Filtro!$5:$58,5,FALSE),0)</f>
        <v>665.3000000000003</v>
      </c>
      <c r="H26" s="55">
        <f>IFERROR(VLOOKUP($A26,Filtro!$5:$58,6,FALSE),0)</f>
        <v>0</v>
      </c>
      <c r="I26" s="55">
        <f>IFERROR(VLOOKUP($A26,Filtro!$5:$58,7,FALSE),0)</f>
        <v>0</v>
      </c>
      <c r="J26" s="55">
        <f>IFERROR(VLOOKUP($A26,Filtro!$5:$58,8,FALSE),0)</f>
        <v>0</v>
      </c>
      <c r="K26" s="56">
        <f>IFERROR(VLOOKUP($A26,Filtro!$5:$58,9,FALSE),0)</f>
        <v>0</v>
      </c>
      <c r="L26" s="85">
        <f>IFERROR(VLOOKUP($A26,Filtro!$5:$58,10,FALSE),0)</f>
        <v>0</v>
      </c>
      <c r="M26" s="86">
        <f>IFERROR(VLOOKUP($A26,Filtro!$5:$58,11,FALSE),0)</f>
        <v>0</v>
      </c>
      <c r="N26" s="85">
        <f>IFERROR(VLOOKUP($A26,Filtro!$5:$58,12,FALSE),0)</f>
        <v>0</v>
      </c>
      <c r="O26" s="87">
        <f>IFERROR(VLOOKUP($A26,Filtro!$5:$58,13,FALSE),0)</f>
        <v>0</v>
      </c>
      <c r="P26" s="86">
        <f>IFERROR(VLOOKUP($A26,Filtro!$5:$58,14,FALSE),0)</f>
        <v>0</v>
      </c>
      <c r="Z26" s="11"/>
    </row>
    <row r="27" spans="1:53" ht="21" customHeight="1" x14ac:dyDescent="0.2">
      <c r="A27" s="59"/>
      <c r="B27" s="536"/>
      <c r="C27" s="60" t="s">
        <v>28</v>
      </c>
      <c r="D27" s="61">
        <f>SUM(E27:Q27)</f>
        <v>6911.5</v>
      </c>
      <c r="E27" s="62">
        <f>SUM(E26)</f>
        <v>91.000000000000014</v>
      </c>
      <c r="F27" s="63">
        <f>SUM(F20:F26)</f>
        <v>169.20000000000002</v>
      </c>
      <c r="G27" s="64">
        <f>SUM(G20:G26)</f>
        <v>1127.3000000000002</v>
      </c>
      <c r="H27" s="65">
        <f>SUM(H20:H24)</f>
        <v>872</v>
      </c>
      <c r="I27" s="65">
        <f>SUM(I20:I24)</f>
        <v>654</v>
      </c>
      <c r="J27" s="65">
        <f>SUM(J20:J24)</f>
        <v>2154</v>
      </c>
      <c r="K27" s="66">
        <f>SUM(K20:K24)</f>
        <v>1235</v>
      </c>
      <c r="L27" s="88">
        <f>SUM(L20:L21)</f>
        <v>0</v>
      </c>
      <c r="M27" s="89">
        <f>SUM(M20:M26)</f>
        <v>504</v>
      </c>
      <c r="N27" s="67">
        <f>SUM(N20:N26)</f>
        <v>84</v>
      </c>
      <c r="O27" s="67">
        <f>SUM(O20:O26)</f>
        <v>11</v>
      </c>
      <c r="P27" s="68">
        <f>SUM(P20:P26)</f>
        <v>10</v>
      </c>
      <c r="Q27" s="79"/>
      <c r="R27" s="79"/>
      <c r="Z27" s="11"/>
    </row>
    <row r="28" spans="1:53" ht="21" customHeight="1" x14ac:dyDescent="0.2">
      <c r="A28" s="526" t="s">
        <v>114</v>
      </c>
      <c r="B28" s="534" t="s">
        <v>31</v>
      </c>
      <c r="C28" s="30" t="s">
        <v>32</v>
      </c>
      <c r="D28" s="52">
        <f>IFERROR(VLOOKUP($A28,Filtro!$5:$58,2,FALSE),0)</f>
        <v>715.20000000000027</v>
      </c>
      <c r="E28" s="84">
        <f>IFERROR(VLOOKUP($A28,Filtro!$5:$58,3,FALSE),0)</f>
        <v>267.59999999999991</v>
      </c>
      <c r="F28" s="84">
        <f>IFERROR(VLOOKUP($A28,Filtro!$5:$58,4,FALSE),0)</f>
        <v>218.79999999999998</v>
      </c>
      <c r="G28" s="84">
        <f>IFERROR(VLOOKUP($A28,Filtro!$5:$58,5,FALSE),0)</f>
        <v>228.79999999999995</v>
      </c>
      <c r="H28" s="90">
        <f>IFERROR(VLOOKUP($A28,Filtro!$5:$58,6,FALSE),0)</f>
        <v>0</v>
      </c>
      <c r="I28" s="91">
        <f>IFERROR(VLOOKUP($A28,Filtro!$5:$58,7,FALSE),0)</f>
        <v>0</v>
      </c>
      <c r="J28" s="91">
        <f>IFERROR(VLOOKUP($A28,Filtro!$5:$58,8,FALSE),0)</f>
        <v>0</v>
      </c>
      <c r="K28" s="92">
        <f>IFERROR(VLOOKUP($A28,Filtro!$5:$58,9,FALSE),0)</f>
        <v>0</v>
      </c>
      <c r="L28" s="93">
        <f>IFERROR(VLOOKUP($A28,Filtro!$5:$58,10,FALSE),0)</f>
        <v>0</v>
      </c>
      <c r="M28" s="94">
        <f>IFERROR(VLOOKUP($A28,Filtro!$5:$58,11,FALSE),0)</f>
        <v>0</v>
      </c>
      <c r="N28" s="95">
        <f>IFERROR(VLOOKUP($A28,Filtro!$5:$58,12,FALSE),0)</f>
        <v>0</v>
      </c>
      <c r="O28" s="96">
        <f>IFERROR(VLOOKUP($A28,Filtro!$5:$58,13,FALSE),0)</f>
        <v>0</v>
      </c>
      <c r="P28" s="94">
        <f>IFERROR(VLOOKUP($A28,Filtro!$5:$58,14,FALSE),0)</f>
        <v>0</v>
      </c>
      <c r="Z28" s="1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53" s="104" customFormat="1" ht="21" customHeight="1" x14ac:dyDescent="0.2">
      <c r="A29" s="526" t="s">
        <v>135</v>
      </c>
      <c r="B29" s="535"/>
      <c r="C29" s="97" t="s">
        <v>33</v>
      </c>
      <c r="D29" s="52">
        <f>IFERROR(VLOOKUP($A29,Filtro!$5:$58,2,FALSE),0)</f>
        <v>240.39999999999995</v>
      </c>
      <c r="E29" s="84">
        <f>IFERROR(VLOOKUP($A29,Filtro!$5:$58,3,FALSE),0)</f>
        <v>14.100000000000001</v>
      </c>
      <c r="F29" s="84">
        <f>IFERROR(VLOOKUP($A29,Filtro!$5:$58,4,FALSE),0)</f>
        <v>35.800000000000004</v>
      </c>
      <c r="G29" s="84">
        <f>IFERROR(VLOOKUP($A29,Filtro!$5:$58,5,FALSE),0)</f>
        <v>190.49999999999994</v>
      </c>
      <c r="H29" s="98">
        <f>IFERROR(VLOOKUP($A29,Filtro!$5:$58,6,FALSE),0)</f>
        <v>0</v>
      </c>
      <c r="I29" s="99">
        <f>IFERROR(VLOOKUP($A29,Filtro!$5:$58,7,FALSE),0)</f>
        <v>0</v>
      </c>
      <c r="J29" s="99">
        <f>IFERROR(VLOOKUP($A29,Filtro!$5:$58,8,FALSE),0)</f>
        <v>0</v>
      </c>
      <c r="K29" s="100">
        <f>IFERROR(VLOOKUP($A29,Filtro!$5:$58,9,FALSE),0)</f>
        <v>0</v>
      </c>
      <c r="L29" s="101">
        <f>IFERROR(VLOOKUP($A29,Filtro!$5:$58,10,FALSE),0)</f>
        <v>0</v>
      </c>
      <c r="M29" s="76">
        <f>IFERROR(VLOOKUP($A29,Filtro!$5:$58,11,FALSE),0)</f>
        <v>0</v>
      </c>
      <c r="N29" s="102">
        <f>IFERROR(VLOOKUP($A29,Filtro!$5:$58,12,FALSE),0)</f>
        <v>0</v>
      </c>
      <c r="O29" s="77">
        <f>IFERROR(VLOOKUP($A29,Filtro!$5:$58,13,FALSE),0)</f>
        <v>0</v>
      </c>
      <c r="P29" s="103">
        <f>IFERROR(VLOOKUP($A29,Filtro!$5:$58,14,FALSE),0)</f>
        <v>0</v>
      </c>
      <c r="Q29" s="8"/>
      <c r="R29" s="8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</row>
    <row r="30" spans="1:53" s="104" customFormat="1" ht="21" customHeight="1" x14ac:dyDescent="0.2">
      <c r="A30" s="526" t="s">
        <v>136</v>
      </c>
      <c r="B30" s="536"/>
      <c r="C30" s="30" t="s">
        <v>30</v>
      </c>
      <c r="D30" s="106">
        <f>IFERROR(VLOOKUP($A30,Filtro!$5:$58,2,FALSE),0)</f>
        <v>10</v>
      </c>
      <c r="E30" s="70">
        <f>IFERROR(VLOOKUP($A30,Filtro!$5:$58,3,FALSE),0)</f>
        <v>0</v>
      </c>
      <c r="F30" s="71">
        <f>IFERROR(VLOOKUP($A30,Filtro!$5:$58,4,FALSE),0)</f>
        <v>0</v>
      </c>
      <c r="G30" s="71">
        <f>IFERROR(VLOOKUP($A30,Filtro!$5:$58,5,FALSE),0)</f>
        <v>10</v>
      </c>
      <c r="H30" s="98">
        <f>IFERROR(VLOOKUP($A30,Filtro!$5:$58,6,FALSE),0)</f>
        <v>0</v>
      </c>
      <c r="I30" s="99">
        <f>IFERROR(VLOOKUP($A30,Filtro!$5:$58,7,FALSE),0)</f>
        <v>0</v>
      </c>
      <c r="J30" s="107">
        <f>IFERROR(VLOOKUP($A30,Filtro!$5:$58,8,FALSE),0)</f>
        <v>0</v>
      </c>
      <c r="K30" s="108">
        <f>IFERROR(VLOOKUP($A30,Filtro!$5:$58,9,FALSE),0)</f>
        <v>0</v>
      </c>
      <c r="L30" s="109">
        <f>IFERROR(VLOOKUP($A30,Filtro!$5:$58,10,FALSE),0)</f>
        <v>0</v>
      </c>
      <c r="M30" s="110">
        <f>IFERROR(VLOOKUP($A30,Filtro!$5:$58,11,FALSE),0)</f>
        <v>0</v>
      </c>
      <c r="N30" s="111">
        <f>IFERROR(VLOOKUP($A30,Filtro!$5:$58,12,FALSE),0)</f>
        <v>0</v>
      </c>
      <c r="O30" s="112">
        <f>IFERROR(VLOOKUP($A30,Filtro!$5:$58,13,FALSE),0)</f>
        <v>0</v>
      </c>
      <c r="P30" s="113">
        <f>IFERROR(VLOOKUP($A30,Filtro!$5:$58,14,FALSE),0)</f>
        <v>0</v>
      </c>
      <c r="Q30" s="8"/>
      <c r="R30" s="8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</row>
    <row r="31" spans="1:53" s="104" customFormat="1" ht="21" customHeight="1" x14ac:dyDescent="0.15">
      <c r="A31" s="114"/>
      <c r="B31" s="115"/>
      <c r="C31" s="60" t="s">
        <v>28</v>
      </c>
      <c r="D31" s="61">
        <f>SUM(E31:Q31)</f>
        <v>965.59999999999991</v>
      </c>
      <c r="E31" s="62">
        <f>SUM(E28:E30)</f>
        <v>281.69999999999993</v>
      </c>
      <c r="F31" s="63">
        <f>SUM(F28:F30)</f>
        <v>254.6</v>
      </c>
      <c r="G31" s="64">
        <f>SUM(G28:G30)</f>
        <v>429.2999999999999</v>
      </c>
      <c r="H31" s="116"/>
      <c r="I31" s="116"/>
      <c r="J31" s="116"/>
      <c r="K31" s="117"/>
      <c r="L31" s="118"/>
      <c r="M31" s="119"/>
      <c r="N31" s="120"/>
      <c r="O31" s="120"/>
      <c r="P31" s="119"/>
      <c r="Q31" s="8"/>
      <c r="R31" s="8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</row>
    <row r="32" spans="1:53" s="104" customFormat="1" ht="21" customHeight="1" x14ac:dyDescent="0.2">
      <c r="A32" s="526" t="s">
        <v>123</v>
      </c>
      <c r="B32" s="534" t="s">
        <v>34</v>
      </c>
      <c r="C32" s="30" t="s">
        <v>35</v>
      </c>
      <c r="D32" s="121">
        <f>IFERROR(VLOOKUP($A32,Filtro!$5:$58,2,FALSE),0)</f>
        <v>6238.7999999999965</v>
      </c>
      <c r="E32" s="84">
        <f>IFERROR(VLOOKUP($A32,Filtro!$5:$58,3,FALSE),0)</f>
        <v>98.000000000000014</v>
      </c>
      <c r="F32" s="84">
        <f>IFERROR(VLOOKUP($A32,Filtro!$5:$58,4,FALSE),0)</f>
        <v>278.8</v>
      </c>
      <c r="G32" s="84">
        <f>IFERROR(VLOOKUP($A32,Filtro!$5:$58,5,FALSE),0)</f>
        <v>4900.3999999999987</v>
      </c>
      <c r="H32" s="84">
        <f>IFERROR(VLOOKUP($A32,Filtro!$5:$58,6,FALSE),0)</f>
        <v>550.39999999999975</v>
      </c>
      <c r="I32" s="84">
        <f>IFERROR(VLOOKUP($A32,Filtro!$5:$58,7,FALSE),0)</f>
        <v>379.99999999999977</v>
      </c>
      <c r="J32" s="122">
        <f>IFERROR(VLOOKUP($A32,Filtro!$5:$58,8,FALSE),0)</f>
        <v>31.200000000000003</v>
      </c>
      <c r="K32" s="122">
        <f>IFERROR(VLOOKUP($A32,Filtro!$5:$58,9,FALSE),0)</f>
        <v>0</v>
      </c>
      <c r="L32" s="123">
        <f>IFERROR(VLOOKUP($A32,Filtro!$5:$58,10,FALSE),0)</f>
        <v>0</v>
      </c>
      <c r="M32" s="124">
        <f>IFERROR(VLOOKUP($A32,Filtro!$5:$58,11,FALSE),0)</f>
        <v>0</v>
      </c>
      <c r="N32" s="125">
        <f>IFERROR(VLOOKUP($A32,Filtro!$5:$58,12,FALSE),0)</f>
        <v>0</v>
      </c>
      <c r="O32" s="125">
        <f>IFERROR(VLOOKUP($A32,Filtro!$5:$58,13,FALSE),0)</f>
        <v>0</v>
      </c>
      <c r="P32" s="126">
        <f>IFERROR(VLOOKUP($A32,Filtro!$5:$58,14,FALSE),0)</f>
        <v>0</v>
      </c>
      <c r="Q32" s="8"/>
      <c r="R32" s="8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</row>
    <row r="33" spans="1:53" s="104" customFormat="1" ht="21" customHeight="1" x14ac:dyDescent="0.2">
      <c r="A33" s="526" t="s">
        <v>99</v>
      </c>
      <c r="B33" s="535"/>
      <c r="C33" s="30" t="s">
        <v>36</v>
      </c>
      <c r="D33" s="127">
        <f>IFERROR(VLOOKUP($A33,Filtro!$5:$58,2,FALSE),0)</f>
        <v>1087.1999999999998</v>
      </c>
      <c r="E33" s="84">
        <f>IFERROR(VLOOKUP($A33,Filtro!$5:$58,3,FALSE),0)</f>
        <v>37.20000000000001</v>
      </c>
      <c r="F33" s="84">
        <f>IFERROR(VLOOKUP($A33,Filtro!$5:$58,4,FALSE),0)</f>
        <v>208.00000000000006</v>
      </c>
      <c r="G33" s="84">
        <f>IFERROR(VLOOKUP($A33,Filtro!$5:$58,5,FALSE),0)</f>
        <v>517.99999999999977</v>
      </c>
      <c r="H33" s="84">
        <f>IFERROR(VLOOKUP($A33,Filtro!$5:$58,6,FALSE),0)</f>
        <v>252</v>
      </c>
      <c r="I33" s="84">
        <f>IFERROR(VLOOKUP($A33,Filtro!$5:$58,7,FALSE),0)</f>
        <v>47.999999999999993</v>
      </c>
      <c r="J33" s="122">
        <f>IFERROR(VLOOKUP($A33,Filtro!$5:$58,8,FALSE),0)</f>
        <v>10.8</v>
      </c>
      <c r="K33" s="122">
        <f>IFERROR(VLOOKUP($A33,Filtro!$5:$58,9,FALSE),0)</f>
        <v>13.2</v>
      </c>
      <c r="L33" s="128">
        <f>IFERROR(VLOOKUP($A33,Filtro!$5:$58,10,FALSE),0)</f>
        <v>0</v>
      </c>
      <c r="M33" s="129">
        <f>IFERROR(VLOOKUP($A33,Filtro!$5:$58,11,FALSE),0)</f>
        <v>0</v>
      </c>
      <c r="N33" s="130">
        <f>IFERROR(VLOOKUP($A33,Filtro!$5:$58,12,FALSE),0)</f>
        <v>0</v>
      </c>
      <c r="O33" s="130">
        <f>IFERROR(VLOOKUP($A33,Filtro!$5:$58,13,FALSE),0)</f>
        <v>0</v>
      </c>
      <c r="P33" s="131">
        <f>IFERROR(VLOOKUP($A33,Filtro!$5:$58,14,FALSE),0)</f>
        <v>0</v>
      </c>
      <c r="Q33" s="8"/>
      <c r="R33" s="8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</row>
    <row r="34" spans="1:53" ht="21" customHeight="1" x14ac:dyDescent="0.15">
      <c r="A34" s="132"/>
      <c r="B34" s="536"/>
      <c r="C34" s="60" t="s">
        <v>28</v>
      </c>
      <c r="D34" s="61">
        <f>SUM(E34:Q34)</f>
        <v>7325.9999999999982</v>
      </c>
      <c r="E34" s="62">
        <f t="shared" ref="E34:K34" si="0">SUM(E32:E33)</f>
        <v>135.20000000000002</v>
      </c>
      <c r="F34" s="64">
        <f t="shared" si="0"/>
        <v>486.80000000000007</v>
      </c>
      <c r="G34" s="64">
        <f t="shared" si="0"/>
        <v>5418.3999999999987</v>
      </c>
      <c r="H34" s="64">
        <f t="shared" si="0"/>
        <v>802.39999999999975</v>
      </c>
      <c r="I34" s="64">
        <f t="shared" si="0"/>
        <v>427.99999999999977</v>
      </c>
      <c r="J34" s="64">
        <f t="shared" si="0"/>
        <v>42</v>
      </c>
      <c r="K34" s="63">
        <f t="shared" si="0"/>
        <v>13.2</v>
      </c>
      <c r="L34" s="62"/>
      <c r="M34" s="63"/>
      <c r="N34" s="62"/>
      <c r="O34" s="62"/>
      <c r="P34" s="133"/>
      <c r="Q34" s="79"/>
      <c r="R34" s="79"/>
      <c r="Z34" s="11"/>
    </row>
    <row r="35" spans="1:53" ht="24.75" customHeight="1" x14ac:dyDescent="0.15">
      <c r="A35" s="132"/>
      <c r="B35" s="567" t="s">
        <v>5</v>
      </c>
      <c r="C35" s="568"/>
      <c r="D35" s="134">
        <f>SUM(E35:Q35)</f>
        <v>156713.60000000003</v>
      </c>
      <c r="E35" s="135">
        <f>+E19+E27+E31+E34</f>
        <v>2369.6999999999998</v>
      </c>
      <c r="F35" s="136">
        <f t="shared" ref="F35:M35" si="1">+F19+F27+F31+F34</f>
        <v>6343.0000000000036</v>
      </c>
      <c r="G35" s="136">
        <f t="shared" si="1"/>
        <v>22522.300000000014</v>
      </c>
      <c r="H35" s="136">
        <f t="shared" si="1"/>
        <v>21374.400000000001</v>
      </c>
      <c r="I35" s="136">
        <f t="shared" si="1"/>
        <v>17618</v>
      </c>
      <c r="J35" s="136">
        <f t="shared" si="1"/>
        <v>34583</v>
      </c>
      <c r="K35" s="137">
        <f t="shared" si="1"/>
        <v>29064.2</v>
      </c>
      <c r="L35" s="138">
        <f t="shared" si="1"/>
        <v>10357</v>
      </c>
      <c r="M35" s="139">
        <f t="shared" si="1"/>
        <v>504</v>
      </c>
      <c r="N35" s="138">
        <f>+N19+N27+N31+N34</f>
        <v>7790</v>
      </c>
      <c r="O35" s="138">
        <f>+O19+O27+O31+O34</f>
        <v>1343</v>
      </c>
      <c r="P35" s="140">
        <f>+P19+P27+P31+P34</f>
        <v>2845</v>
      </c>
      <c r="Q35" s="79"/>
      <c r="R35" s="79"/>
      <c r="Z35" s="11"/>
    </row>
    <row r="36" spans="1:53" ht="24.75" customHeight="1" x14ac:dyDescent="0.15">
      <c r="B36" s="141"/>
      <c r="C36" s="141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79"/>
      <c r="Q36" s="79"/>
      <c r="Y36" s="11"/>
      <c r="Z36" s="11"/>
      <c r="BA36" s="8"/>
    </row>
    <row r="37" spans="1:53" ht="30" customHeight="1" x14ac:dyDescent="0.2">
      <c r="B37" s="9" t="s">
        <v>37</v>
      </c>
      <c r="D37" s="143"/>
    </row>
    <row r="38" spans="1:53" ht="29.25" customHeight="1" x14ac:dyDescent="0.15">
      <c r="B38" s="569" t="s">
        <v>3</v>
      </c>
      <c r="C38" s="570"/>
      <c r="D38" s="534" t="s">
        <v>5</v>
      </c>
      <c r="E38" s="534" t="s">
        <v>38</v>
      </c>
      <c r="F38" s="534" t="s">
        <v>39</v>
      </c>
      <c r="G38" s="540" t="s">
        <v>6</v>
      </c>
      <c r="H38" s="541"/>
      <c r="I38" s="541"/>
      <c r="J38" s="541"/>
      <c r="K38" s="541"/>
      <c r="L38" s="541"/>
      <c r="M38" s="542"/>
      <c r="N38" s="581" t="s">
        <v>7</v>
      </c>
      <c r="O38" s="582"/>
      <c r="P38" s="543" t="s">
        <v>8</v>
      </c>
      <c r="Q38" s="544"/>
      <c r="R38" s="545"/>
      <c r="T38" s="1"/>
    </row>
    <row r="39" spans="1:53" ht="22.5" customHeight="1" x14ac:dyDescent="0.15">
      <c r="B39" s="571"/>
      <c r="C39" s="572"/>
      <c r="D39" s="571"/>
      <c r="E39" s="535"/>
      <c r="F39" s="535"/>
      <c r="G39" s="546" t="s">
        <v>9</v>
      </c>
      <c r="H39" s="555" t="s">
        <v>10</v>
      </c>
      <c r="I39" s="555" t="s">
        <v>11</v>
      </c>
      <c r="J39" s="558" t="s">
        <v>12</v>
      </c>
      <c r="K39" s="555" t="s">
        <v>13</v>
      </c>
      <c r="L39" s="555" t="s">
        <v>14</v>
      </c>
      <c r="M39" s="561" t="s">
        <v>15</v>
      </c>
      <c r="N39" s="591" t="s">
        <v>16</v>
      </c>
      <c r="O39" s="594" t="s">
        <v>17</v>
      </c>
      <c r="P39" s="564" t="s">
        <v>18</v>
      </c>
      <c r="Q39" s="578" t="s">
        <v>19</v>
      </c>
      <c r="R39" s="570" t="s">
        <v>20</v>
      </c>
      <c r="T39" s="1"/>
    </row>
    <row r="40" spans="1:53" ht="24" customHeight="1" x14ac:dyDescent="0.15">
      <c r="B40" s="571"/>
      <c r="C40" s="572"/>
      <c r="D40" s="571"/>
      <c r="E40" s="535"/>
      <c r="F40" s="535"/>
      <c r="G40" s="547"/>
      <c r="H40" s="556"/>
      <c r="I40" s="556"/>
      <c r="J40" s="559"/>
      <c r="K40" s="556"/>
      <c r="L40" s="556"/>
      <c r="M40" s="562"/>
      <c r="N40" s="592"/>
      <c r="O40" s="595"/>
      <c r="P40" s="565"/>
      <c r="Q40" s="579"/>
      <c r="R40" s="572"/>
      <c r="T40" s="1"/>
    </row>
    <row r="41" spans="1:53" ht="22.5" customHeight="1" x14ac:dyDescent="0.15">
      <c r="B41" s="573"/>
      <c r="C41" s="574"/>
      <c r="D41" s="571"/>
      <c r="E41" s="536"/>
      <c r="F41" s="536"/>
      <c r="G41" s="548"/>
      <c r="H41" s="557"/>
      <c r="I41" s="557"/>
      <c r="J41" s="560"/>
      <c r="K41" s="557"/>
      <c r="L41" s="557"/>
      <c r="M41" s="563"/>
      <c r="N41" s="593"/>
      <c r="O41" s="596"/>
      <c r="P41" s="566"/>
      <c r="Q41" s="580"/>
      <c r="R41" s="574"/>
      <c r="T41" s="1"/>
    </row>
    <row r="42" spans="1:53" ht="21" customHeight="1" x14ac:dyDescent="0.2">
      <c r="A42" s="527" t="s">
        <v>100</v>
      </c>
      <c r="B42" s="583" t="s">
        <v>21</v>
      </c>
      <c r="C42" s="584"/>
      <c r="D42" s="144">
        <f>IFERROR(VLOOKUP($A42,Filtro!$5:$58,2,FALSE),0)</f>
        <v>76441</v>
      </c>
      <c r="E42" s="145">
        <f>IFERROR(VLOOKUP($A42,Filtro!$5:$58,3,FALSE),0)</f>
        <v>30463</v>
      </c>
      <c r="F42" s="145">
        <f>IFERROR(VLOOKUP($A42,Filtro!$5:$58,4,FALSE),0)</f>
        <v>46115</v>
      </c>
      <c r="G42" s="146">
        <f>IFERROR(VLOOKUP($A42,Filtro!$5:$58,5,FALSE),0)</f>
        <v>867</v>
      </c>
      <c r="H42" s="71">
        <f>IFERROR(VLOOKUP($A42,Filtro!$5:$58,6,FALSE),0)</f>
        <v>2104</v>
      </c>
      <c r="I42" s="71">
        <f>IFERROR(VLOOKUP($A42,Filtro!$5:$58,7,FALSE),0)</f>
        <v>6248</v>
      </c>
      <c r="J42" s="71">
        <f>IFERROR(VLOOKUP($A42,Filtro!$5:$58,8,FALSE),0)</f>
        <v>9807</v>
      </c>
      <c r="K42" s="71">
        <f>IFERROR(VLOOKUP($A42,Filtro!$5:$58,9,FALSE),0)</f>
        <v>8442</v>
      </c>
      <c r="L42" s="71">
        <f>IFERROR(VLOOKUP($A42,Filtro!$5:$58,10,FALSE),0)</f>
        <v>16351</v>
      </c>
      <c r="M42" s="147">
        <f>IFERROR(VLOOKUP($A42,Filtro!$5:$58,11,FALSE),0)</f>
        <v>14185</v>
      </c>
      <c r="N42" s="145">
        <f>IFERROR(VLOOKUP($A42,Filtro!$5:$58,12,FALSE),0)</f>
        <v>10365</v>
      </c>
      <c r="O42" s="148">
        <f>IFERROR(VLOOKUP($A42,Filtro!$5:$58,13,FALSE),0)</f>
        <v>0</v>
      </c>
      <c r="P42" s="149">
        <f>IFERROR(VLOOKUP($A42,Filtro!$5:$58,14,FALSE),0)</f>
        <v>3932</v>
      </c>
      <c r="Q42" s="71">
        <f>IFERROR(VLOOKUP($A42,Filtro!$5:$58,15,FALSE),0)</f>
        <v>1320</v>
      </c>
      <c r="R42" s="150">
        <f>IFERROR(VLOOKUP($A42,Filtro!$5:$58,16,FALSE),0)</f>
        <v>2820</v>
      </c>
      <c r="S42" s="151" t="str">
        <f>AA42&amp;AB42</f>
        <v/>
      </c>
      <c r="T42" s="1"/>
      <c r="AA42" s="51" t="str">
        <f>IF(AF42=1,"* La suma del Total según grupo etario, gestantes y Personas que amamantan no pueden superar al Total por Sexo. ","")</f>
        <v/>
      </c>
      <c r="AB42" s="51"/>
      <c r="AC42" s="51"/>
      <c r="AD42" s="51"/>
      <c r="AF42" s="51">
        <f>IF(SUM(E42:F42)&lt;SUM(G42:M42,N42,P42:R42),1,0)</f>
        <v>0</v>
      </c>
      <c r="AG42" s="51"/>
      <c r="AH42" s="51"/>
      <c r="AI42" s="51"/>
      <c r="AJ42" s="51"/>
      <c r="AK42" s="21"/>
    </row>
    <row r="43" spans="1:53" ht="21" customHeight="1" x14ac:dyDescent="0.2">
      <c r="A43" s="527" t="s">
        <v>101</v>
      </c>
      <c r="B43" s="152" t="s">
        <v>29</v>
      </c>
      <c r="C43" s="153"/>
      <c r="D43" s="154">
        <f>IFERROR(VLOOKUP($A43,Filtro!$5:$58,2,FALSE),0)</f>
        <v>1795</v>
      </c>
      <c r="E43" s="155">
        <f>IFERROR(VLOOKUP($A43,Filtro!$5:$58,3,FALSE),0)</f>
        <v>907</v>
      </c>
      <c r="F43" s="155">
        <f>IFERROR(VLOOKUP($A43,Filtro!$5:$58,4,FALSE),0)</f>
        <v>853</v>
      </c>
      <c r="G43" s="146">
        <f>IFERROR(VLOOKUP($A43,Filtro!$5:$58,5,FALSE),0)</f>
        <v>35</v>
      </c>
      <c r="H43" s="71">
        <f>IFERROR(VLOOKUP($A43,Filtro!$5:$58,6,FALSE),0)</f>
        <v>56</v>
      </c>
      <c r="I43" s="71">
        <f>IFERROR(VLOOKUP($A43,Filtro!$5:$58,7,FALSE),0)</f>
        <v>244</v>
      </c>
      <c r="J43" s="71">
        <f>IFERROR(VLOOKUP($A43,Filtro!$5:$58,8,FALSE),0)</f>
        <v>228</v>
      </c>
      <c r="K43" s="71">
        <f>IFERROR(VLOOKUP($A43,Filtro!$5:$58,9,FALSE),0)</f>
        <v>165</v>
      </c>
      <c r="L43" s="71">
        <f>IFERROR(VLOOKUP($A43,Filtro!$5:$58,10,FALSE),0)</f>
        <v>544</v>
      </c>
      <c r="M43" s="156">
        <f>IFERROR(VLOOKUP($A43,Filtro!$5:$58,11,FALSE),0)</f>
        <v>314</v>
      </c>
      <c r="N43" s="157">
        <f>IFERROR(VLOOKUP($A43,Filtro!$5:$58,12,FALSE),0)</f>
        <v>0</v>
      </c>
      <c r="O43" s="150">
        <f>IFERROR(VLOOKUP($A43,Filtro!$5:$58,13,FALSE),0)</f>
        <v>168</v>
      </c>
      <c r="P43" s="149">
        <f>IFERROR(VLOOKUP($A43,Filtro!$5:$58,14,FALSE),0)</f>
        <v>26</v>
      </c>
      <c r="Q43" s="71">
        <f>IFERROR(VLOOKUP($A43,Filtro!$5:$58,15,FALSE),0)</f>
        <v>6</v>
      </c>
      <c r="R43" s="150">
        <f>IFERROR(VLOOKUP($A43,Filtro!$5:$58,16,FALSE),0)</f>
        <v>9</v>
      </c>
      <c r="S43" s="151" t="str">
        <f t="shared" ref="S43:S45" si="2">AA43&amp;AB43</f>
        <v/>
      </c>
      <c r="T43" s="1"/>
      <c r="AA43" s="51" t="str">
        <f>IF(AF43=1,"* La suma del Total según grupo etario, gestantes y Personas que amamantan no pueden superar al Total por Sexo. ","")</f>
        <v/>
      </c>
      <c r="AB43" s="51"/>
      <c r="AC43" s="51"/>
      <c r="AD43" s="51"/>
      <c r="AF43" s="51">
        <f>IF(D43&lt;SUM(G43:M43,O43:R43),1,0)</f>
        <v>0</v>
      </c>
      <c r="AG43" s="51"/>
      <c r="AH43" s="51"/>
      <c r="AI43" s="51"/>
      <c r="AJ43" s="51"/>
      <c r="AK43" s="21"/>
    </row>
    <row r="44" spans="1:53" ht="21" customHeight="1" x14ac:dyDescent="0.2">
      <c r="A44" s="527" t="s">
        <v>102</v>
      </c>
      <c r="B44" s="585" t="s">
        <v>31</v>
      </c>
      <c r="C44" s="586"/>
      <c r="D44" s="158">
        <f>IFERROR(VLOOKUP($A44,Filtro!$5:$58,2,FALSE),0)</f>
        <v>277</v>
      </c>
      <c r="E44" s="155">
        <f>IFERROR(VLOOKUP($A44,Filtro!$5:$58,3,FALSE),0)</f>
        <v>149</v>
      </c>
      <c r="F44" s="155">
        <f>IFERROR(VLOOKUP($A44,Filtro!$5:$58,4,FALSE),0)</f>
        <v>125</v>
      </c>
      <c r="G44" s="159">
        <f>IFERROR(VLOOKUP($A44,Filtro!$5:$58,5,FALSE),0)</f>
        <v>81</v>
      </c>
      <c r="H44" s="160">
        <f>IFERROR(VLOOKUP($A44,Filtro!$5:$58,6,FALSE),0)</f>
        <v>68</v>
      </c>
      <c r="I44" s="160">
        <f>IFERROR(VLOOKUP($A44,Filtro!$5:$58,7,FALSE),0)</f>
        <v>128</v>
      </c>
      <c r="J44" s="161">
        <f>IFERROR(VLOOKUP($A44,Filtro!$5:$58,8,FALSE),0)</f>
        <v>0</v>
      </c>
      <c r="K44" s="162">
        <f>IFERROR(VLOOKUP($A44,Filtro!$5:$58,9,FALSE),0)</f>
        <v>0</v>
      </c>
      <c r="L44" s="162">
        <f>IFERROR(VLOOKUP($A44,Filtro!$5:$58,10,FALSE),0)</f>
        <v>0</v>
      </c>
      <c r="M44" s="163">
        <f>IFERROR(VLOOKUP($A44,Filtro!$5:$58,11,FALSE),0)</f>
        <v>0</v>
      </c>
      <c r="N44" s="164">
        <f>IFERROR(VLOOKUP($A44,Filtro!$5:$58,12,FALSE),0)</f>
        <v>0</v>
      </c>
      <c r="O44" s="165">
        <f>IFERROR(VLOOKUP($A44,Filtro!$5:$58,13,FALSE),0)</f>
        <v>0</v>
      </c>
      <c r="P44" s="164">
        <f>IFERROR(VLOOKUP($A44,Filtro!$5:$58,14,FALSE),0)</f>
        <v>0</v>
      </c>
      <c r="Q44" s="166">
        <f>IFERROR(VLOOKUP($A44,Filtro!$5:$58,15,FALSE),0)</f>
        <v>0</v>
      </c>
      <c r="R44" s="165">
        <f>IFERROR(VLOOKUP($A44,Filtro!$5:$58,16,FALSE),0)</f>
        <v>0</v>
      </c>
      <c r="S44" s="151" t="str">
        <f t="shared" si="2"/>
        <v/>
      </c>
      <c r="T44" s="1"/>
      <c r="AA44" s="51" t="str">
        <f t="shared" ref="AA44:AA45" si="3">IF(AF44=1,"* El Total según grupo etario no puede superar al Total por Sexo. ","")</f>
        <v/>
      </c>
      <c r="AB44" s="51"/>
      <c r="AC44" s="51"/>
      <c r="AD44" s="51"/>
      <c r="AF44" s="51">
        <f t="shared" ref="AF44:AF45" si="4">IF(D44&lt;SUM(G44:M44),1,0)</f>
        <v>0</v>
      </c>
      <c r="AG44" s="51"/>
      <c r="AH44" s="51"/>
      <c r="AI44" s="51"/>
      <c r="AJ44" s="51"/>
      <c r="AK44" s="21"/>
    </row>
    <row r="45" spans="1:53" ht="21" customHeight="1" x14ac:dyDescent="0.2">
      <c r="A45" s="527" t="s">
        <v>103</v>
      </c>
      <c r="B45" s="167" t="s">
        <v>40</v>
      </c>
      <c r="C45" s="168"/>
      <c r="D45" s="169">
        <f>IFERROR(VLOOKUP($A45,Filtro!$5:$58,2,FALSE),0)</f>
        <v>960</v>
      </c>
      <c r="E45" s="170">
        <f>IFERROR(VLOOKUP($A45,Filtro!$5:$58,3,FALSE),0)</f>
        <v>509</v>
      </c>
      <c r="F45" s="170">
        <f>IFERROR(VLOOKUP($A45,Filtro!$5:$58,4,FALSE),0)</f>
        <v>403</v>
      </c>
      <c r="G45" s="171">
        <f>IFERROR(VLOOKUP($A45,Filtro!$5:$58,5,FALSE),0)</f>
        <v>50</v>
      </c>
      <c r="H45" s="171">
        <f>IFERROR(VLOOKUP($A45,Filtro!$5:$58,6,FALSE),0)</f>
        <v>139</v>
      </c>
      <c r="I45" s="171">
        <f>IFERROR(VLOOKUP($A45,Filtro!$5:$58,7,FALSE),0)</f>
        <v>395</v>
      </c>
      <c r="J45" s="171">
        <f>IFERROR(VLOOKUP($A45,Filtro!$5:$58,8,FALSE),0)</f>
        <v>231</v>
      </c>
      <c r="K45" s="171">
        <f>IFERROR(VLOOKUP($A45,Filtro!$5:$58,9,FALSE),0)</f>
        <v>126</v>
      </c>
      <c r="L45" s="26">
        <f>IFERROR(VLOOKUP($A45,Filtro!$5:$58,10,FALSE),0)</f>
        <v>16</v>
      </c>
      <c r="M45" s="27">
        <f>IFERROR(VLOOKUP($A45,Filtro!$5:$58,11,FALSE),0)</f>
        <v>3</v>
      </c>
      <c r="N45" s="172">
        <f>IFERROR(VLOOKUP($A45,Filtro!$5:$58,12,FALSE),0)</f>
        <v>0</v>
      </c>
      <c r="O45" s="173">
        <f>IFERROR(VLOOKUP($A45,Filtro!$5:$58,13,FALSE),0)</f>
        <v>0</v>
      </c>
      <c r="P45" s="172">
        <f>IFERROR(VLOOKUP($A45,Filtro!$5:$58,14,FALSE),0)</f>
        <v>0</v>
      </c>
      <c r="Q45" s="174">
        <f>IFERROR(VLOOKUP($A45,Filtro!$5:$58,15,FALSE),0)</f>
        <v>0</v>
      </c>
      <c r="R45" s="173">
        <f>IFERROR(VLOOKUP($A45,Filtro!$5:$58,16,FALSE),0)</f>
        <v>0</v>
      </c>
      <c r="S45" s="151" t="str">
        <f t="shared" si="2"/>
        <v/>
      </c>
      <c r="T45" s="1"/>
      <c r="AA45" s="51" t="str">
        <f t="shared" si="3"/>
        <v/>
      </c>
      <c r="AB45" s="51"/>
      <c r="AC45" s="51"/>
      <c r="AD45" s="51"/>
      <c r="AF45" s="51">
        <f t="shared" si="4"/>
        <v>0</v>
      </c>
      <c r="AG45" s="51"/>
      <c r="AH45" s="51"/>
      <c r="AI45" s="51"/>
      <c r="AJ45" s="51"/>
      <c r="AK45" s="21"/>
    </row>
    <row r="46" spans="1:53" ht="21" customHeight="1" x14ac:dyDescent="0.2">
      <c r="A46" s="175"/>
      <c r="B46" s="587" t="s">
        <v>41</v>
      </c>
      <c r="C46" s="588"/>
      <c r="D46" s="176">
        <f>SUM(E46:F46)</f>
        <v>79524</v>
      </c>
      <c r="E46" s="176">
        <f t="shared" ref="E46:M46" si="5">SUM(E42:E45)</f>
        <v>32028</v>
      </c>
      <c r="F46" s="176">
        <f t="shared" si="5"/>
        <v>47496</v>
      </c>
      <c r="G46" s="177">
        <f t="shared" si="5"/>
        <v>1033</v>
      </c>
      <c r="H46" s="178">
        <f t="shared" si="5"/>
        <v>2367</v>
      </c>
      <c r="I46" s="178">
        <f t="shared" si="5"/>
        <v>7015</v>
      </c>
      <c r="J46" s="178">
        <f t="shared" si="5"/>
        <v>10266</v>
      </c>
      <c r="K46" s="178">
        <f t="shared" si="5"/>
        <v>8733</v>
      </c>
      <c r="L46" s="178">
        <f t="shared" si="5"/>
        <v>16911</v>
      </c>
      <c r="M46" s="179">
        <f t="shared" si="5"/>
        <v>14502</v>
      </c>
      <c r="N46" s="177">
        <f>N42</f>
        <v>10365</v>
      </c>
      <c r="O46" s="180">
        <f>O43</f>
        <v>168</v>
      </c>
      <c r="P46" s="177">
        <f>SUM(P42:P43)</f>
        <v>3958</v>
      </c>
      <c r="Q46" s="178">
        <f>SUM(Q42:Q43)</f>
        <v>1326</v>
      </c>
      <c r="R46" s="180">
        <f>SUM(R42:R43)</f>
        <v>2829</v>
      </c>
      <c r="S46" s="151"/>
      <c r="T46" s="1"/>
      <c r="AA46" s="8"/>
      <c r="AB46" s="8"/>
      <c r="AC46" s="8"/>
      <c r="AD46" s="8"/>
      <c r="AF46" s="8"/>
      <c r="AG46" s="8"/>
      <c r="AH46" s="8"/>
      <c r="AI46" s="8"/>
      <c r="AJ46" s="8"/>
      <c r="AK46" s="21"/>
    </row>
    <row r="47" spans="1:53" ht="21" customHeight="1" x14ac:dyDescent="0.2">
      <c r="A47" s="527" t="s">
        <v>165</v>
      </c>
      <c r="B47" s="589" t="s">
        <v>42</v>
      </c>
      <c r="C47" s="590"/>
      <c r="D47" s="176">
        <f>IFERROR(VLOOKUP($A47,Filtro!$5:$58,2,FALSE),0)</f>
        <v>0</v>
      </c>
      <c r="E47" s="181">
        <f>IFERROR(VLOOKUP($A47,Filtro!$5:$58,3,FALSE),0)</f>
        <v>0</v>
      </c>
      <c r="F47" s="182">
        <f>IFERROR(VLOOKUP($A47,Filtro!$5:$58,4,FALSE),0)</f>
        <v>0</v>
      </c>
      <c r="G47" s="183">
        <f>IFERROR(VLOOKUP($A47,Filtro!$5:$58,5,FALSE),0)</f>
        <v>0</v>
      </c>
      <c r="H47" s="184">
        <f>IFERROR(VLOOKUP($A47,Filtro!$5:$58,6,FALSE),0)</f>
        <v>0</v>
      </c>
      <c r="I47" s="184">
        <f>IFERROR(VLOOKUP($A47,Filtro!$5:$58,7,FALSE),0)</f>
        <v>0</v>
      </c>
      <c r="J47" s="184">
        <f>IFERROR(VLOOKUP($A47,Filtro!$5:$58,8,FALSE),0)</f>
        <v>0</v>
      </c>
      <c r="K47" s="184">
        <f>IFERROR(VLOOKUP($A47,Filtro!$5:$58,9,FALSE),0)</f>
        <v>0</v>
      </c>
      <c r="L47" s="184">
        <f>IFERROR(VLOOKUP($A47,Filtro!$5:$58,10,FALSE),0)</f>
        <v>0</v>
      </c>
      <c r="M47" s="185">
        <f>IFERROR(VLOOKUP($A47,Filtro!$5:$58,11,FALSE),0)</f>
        <v>0</v>
      </c>
      <c r="N47" s="183">
        <f>IFERROR(VLOOKUP($A47,Filtro!$5:$58,12,FALSE),0)</f>
        <v>0</v>
      </c>
      <c r="O47" s="186">
        <f>IFERROR(VLOOKUP($A47,Filtro!$5:$58,13,FALSE),0)</f>
        <v>0</v>
      </c>
      <c r="P47" s="183">
        <f>IFERROR(VLOOKUP($A47,Filtro!$5:$58,14,FALSE),0)</f>
        <v>0</v>
      </c>
      <c r="Q47" s="184">
        <f>IFERROR(VLOOKUP($A47,Filtro!$5:$58,15,FALSE),0)</f>
        <v>0</v>
      </c>
      <c r="R47" s="186">
        <f>IFERROR(VLOOKUP($A47,Filtro!$5:$58,16,FALSE),0)</f>
        <v>0</v>
      </c>
      <c r="S47" s="151" t="str">
        <f>AA47&amp;AC47&amp;AB47</f>
        <v/>
      </c>
      <c r="AA47" s="51" t="str">
        <f>IF(AF47=1,"* La suma del Total según grupo etario, gestantes y Personas que amamantan no pueden superar al Total por Sexo. ","")</f>
        <v/>
      </c>
      <c r="AB47" s="51" t="str">
        <f>IF(AG47=1,"* Compruebe que lo ingresado en Programas Sociales no supere al Total registrado en los subprogramas. ","")</f>
        <v/>
      </c>
      <c r="AC47" s="51" t="str">
        <f>IF(AH47=1,"* El Total registrado en Programas Sociales no puede ser mayor al Total registrado en los subprogramas. ","")</f>
        <v/>
      </c>
      <c r="AD47" s="51"/>
      <c r="AF47" s="51">
        <f>IF(SUM(E47:F47)&lt;SUM(G47:R47),1,0)</f>
        <v>0</v>
      </c>
      <c r="AG47" s="51">
        <f>IF(OR(E47&gt;E46,F47&gt;F46,G47&gt;G46,H47&gt;H46,I47&gt;I46,J47&gt;J46,K47&gt;K46,L47&gt;L46,M47&gt;M46,N47&gt;N46,O47&gt;O46,P47&gt;P46,Q47&gt;Q46,R47&gt;R46),1,0)</f>
        <v>0</v>
      </c>
      <c r="AH47" s="51">
        <f>IF(D47&gt;D46,1,0)</f>
        <v>0</v>
      </c>
      <c r="AI47" s="51"/>
      <c r="AJ47" s="51"/>
    </row>
    <row r="48" spans="1:53" ht="15" customHeight="1" x14ac:dyDescent="0.15">
      <c r="B48" s="8" t="s">
        <v>43</v>
      </c>
      <c r="AB48" s="21"/>
      <c r="AC48" s="21"/>
      <c r="AD48" s="21"/>
      <c r="AE48" s="21"/>
      <c r="AF48" s="21"/>
      <c r="AG48" s="21"/>
      <c r="AH48" s="21"/>
      <c r="AI48" s="21"/>
      <c r="AJ48" s="21"/>
    </row>
    <row r="49" spans="1:36" ht="15" customHeight="1" x14ac:dyDescent="0.15">
      <c r="AB49" s="21"/>
      <c r="AC49" s="21"/>
      <c r="AD49" s="21"/>
      <c r="AE49" s="21"/>
      <c r="AF49" s="21"/>
      <c r="AG49" s="21"/>
      <c r="AH49" s="21"/>
      <c r="AI49" s="21"/>
      <c r="AJ49" s="21"/>
    </row>
    <row r="50" spans="1:36" ht="30" customHeight="1" x14ac:dyDescent="0.2">
      <c r="B50" s="9" t="s">
        <v>44</v>
      </c>
      <c r="AB50" s="21"/>
    </row>
    <row r="51" spans="1:36" ht="24.75" customHeight="1" x14ac:dyDescent="0.15">
      <c r="B51" s="534" t="s">
        <v>3</v>
      </c>
      <c r="C51" s="537" t="s">
        <v>4</v>
      </c>
      <c r="D51" s="537" t="s">
        <v>5</v>
      </c>
      <c r="E51" s="540" t="s">
        <v>6</v>
      </c>
      <c r="F51" s="541"/>
      <c r="G51" s="541"/>
      <c r="H51" s="541"/>
      <c r="I51" s="541"/>
      <c r="J51" s="541"/>
      <c r="K51" s="541"/>
      <c r="L51" s="540" t="s">
        <v>7</v>
      </c>
      <c r="M51" s="542"/>
      <c r="N51" s="543" t="s">
        <v>8</v>
      </c>
      <c r="O51" s="544"/>
      <c r="P51" s="545"/>
      <c r="AC51" s="21"/>
    </row>
    <row r="52" spans="1:36" ht="19.5" customHeight="1" x14ac:dyDescent="0.15">
      <c r="B52" s="535"/>
      <c r="C52" s="538"/>
      <c r="D52" s="538"/>
      <c r="E52" s="546" t="s">
        <v>9</v>
      </c>
      <c r="F52" s="549" t="s">
        <v>10</v>
      </c>
      <c r="G52" s="555" t="s">
        <v>11</v>
      </c>
      <c r="H52" s="558" t="s">
        <v>12</v>
      </c>
      <c r="I52" s="555" t="s">
        <v>13</v>
      </c>
      <c r="J52" s="555" t="s">
        <v>14</v>
      </c>
      <c r="K52" s="597" t="s">
        <v>15</v>
      </c>
      <c r="L52" s="591" t="s">
        <v>16</v>
      </c>
      <c r="M52" s="575" t="s">
        <v>17</v>
      </c>
      <c r="N52" s="591" t="s">
        <v>18</v>
      </c>
      <c r="O52" s="578" t="s">
        <v>19</v>
      </c>
      <c r="P52" s="552" t="s">
        <v>20</v>
      </c>
      <c r="AC52" s="21"/>
    </row>
    <row r="53" spans="1:36" ht="18.75" customHeight="1" x14ac:dyDescent="0.15">
      <c r="B53" s="535"/>
      <c r="C53" s="538"/>
      <c r="D53" s="538"/>
      <c r="E53" s="547"/>
      <c r="F53" s="550"/>
      <c r="G53" s="556"/>
      <c r="H53" s="559"/>
      <c r="I53" s="556"/>
      <c r="J53" s="556"/>
      <c r="K53" s="598"/>
      <c r="L53" s="592"/>
      <c r="M53" s="576"/>
      <c r="N53" s="592"/>
      <c r="O53" s="579"/>
      <c r="P53" s="553"/>
      <c r="AC53" s="21"/>
    </row>
    <row r="54" spans="1:36" ht="29.25" customHeight="1" x14ac:dyDescent="0.15">
      <c r="B54" s="536"/>
      <c r="C54" s="539"/>
      <c r="D54" s="539"/>
      <c r="E54" s="548"/>
      <c r="F54" s="551"/>
      <c r="G54" s="557"/>
      <c r="H54" s="560"/>
      <c r="I54" s="557"/>
      <c r="J54" s="557"/>
      <c r="K54" s="599"/>
      <c r="L54" s="593"/>
      <c r="M54" s="577"/>
      <c r="N54" s="593"/>
      <c r="O54" s="580"/>
      <c r="P54" s="554"/>
    </row>
    <row r="55" spans="1:36" ht="19.5" customHeight="1" x14ac:dyDescent="0.2">
      <c r="A55" s="526" t="s">
        <v>115</v>
      </c>
      <c r="B55" s="534" t="s">
        <v>21</v>
      </c>
      <c r="C55" s="30" t="s">
        <v>22</v>
      </c>
      <c r="D55" s="187">
        <f>IFERROR(VLOOKUP($A55,Filtro!$5:$58,2,FALSE),0)</f>
        <v>564</v>
      </c>
      <c r="E55" s="188">
        <f>IFERROR(VLOOKUP($A55,Filtro!$5:$58,3,FALSE),0)</f>
        <v>8</v>
      </c>
      <c r="F55" s="189">
        <f>IFERROR(VLOOKUP($A55,Filtro!$5:$58,4,FALSE),0)</f>
        <v>32</v>
      </c>
      <c r="G55" s="190">
        <f>IFERROR(VLOOKUP($A55,Filtro!$5:$58,5,FALSE),0)</f>
        <v>134</v>
      </c>
      <c r="H55" s="191">
        <f>IFERROR(VLOOKUP($A55,Filtro!$5:$58,6,FALSE),0)</f>
        <v>314</v>
      </c>
      <c r="I55" s="191">
        <f>IFERROR(VLOOKUP($A55,Filtro!$5:$58,7,FALSE),0)</f>
        <v>74</v>
      </c>
      <c r="J55" s="192">
        <f>IFERROR(VLOOKUP($A55,Filtro!$5:$58,8,FALSE),0)</f>
        <v>0</v>
      </c>
      <c r="K55" s="193">
        <f>IFERROR(VLOOKUP($A55,Filtro!$5:$58,9,FALSE),0)</f>
        <v>0</v>
      </c>
      <c r="L55" s="194">
        <f>IFERROR(VLOOKUP($A55,Filtro!$5:$58,10,FALSE),0)</f>
        <v>0</v>
      </c>
      <c r="M55" s="195">
        <f>IFERROR(VLOOKUP($A55,Filtro!$5:$58,11,FALSE),0)</f>
        <v>0</v>
      </c>
      <c r="N55" s="196">
        <f>IFERROR(VLOOKUP($A55,Filtro!$5:$58,12,FALSE),0)</f>
        <v>0</v>
      </c>
      <c r="O55" s="197">
        <f>IFERROR(VLOOKUP($A55,Filtro!$5:$58,13,FALSE),0)</f>
        <v>2</v>
      </c>
      <c r="P55" s="195">
        <f>IFERROR(VLOOKUP($A55,Filtro!$5:$58,14,FALSE),0)</f>
        <v>0</v>
      </c>
      <c r="Q55" s="198"/>
      <c r="R55" s="198"/>
      <c r="S55" s="198"/>
      <c r="T55" s="198"/>
      <c r="U55" s="198"/>
      <c r="V55" s="198"/>
      <c r="W55" s="198"/>
      <c r="AB55" s="21"/>
      <c r="AC55" s="21"/>
      <c r="AD55" s="21"/>
      <c r="AE55" s="21"/>
      <c r="AF55" s="21"/>
      <c r="AG55" s="21"/>
      <c r="AH55" s="21"/>
      <c r="AI55" s="21"/>
      <c r="AJ55" s="21"/>
    </row>
    <row r="56" spans="1:36" ht="19.5" customHeight="1" x14ac:dyDescent="0.15">
      <c r="A56" s="525" t="s">
        <v>116</v>
      </c>
      <c r="B56" s="535"/>
      <c r="C56" s="23" t="s">
        <v>23</v>
      </c>
      <c r="D56" s="187">
        <f>IFERROR(VLOOKUP($A56,Filtro!$5:$58,2,FALSE),0)</f>
        <v>330</v>
      </c>
      <c r="E56" s="199">
        <f>IFERROR(VLOOKUP($A56,Filtro!$5:$58,3,FALSE),0)</f>
        <v>10</v>
      </c>
      <c r="F56" s="199">
        <f>IFERROR(VLOOKUP($A56,Filtro!$5:$58,4,FALSE),0)</f>
        <v>31</v>
      </c>
      <c r="G56" s="199">
        <f>IFERROR(VLOOKUP($A56,Filtro!$5:$58,5,FALSE),0)</f>
        <v>89</v>
      </c>
      <c r="H56" s="199">
        <f>IFERROR(VLOOKUP($A56,Filtro!$5:$58,6,FALSE),0)</f>
        <v>122</v>
      </c>
      <c r="I56" s="199">
        <f>IFERROR(VLOOKUP($A56,Filtro!$5:$58,7,FALSE),0)</f>
        <v>78</v>
      </c>
      <c r="J56" s="200">
        <f>IFERROR(VLOOKUP($A56,Filtro!$5:$58,8,FALSE),0)</f>
        <v>0</v>
      </c>
      <c r="K56" s="201">
        <f>IFERROR(VLOOKUP($A56,Filtro!$5:$58,9,FALSE),0)</f>
        <v>0</v>
      </c>
      <c r="L56" s="202">
        <f>IFERROR(VLOOKUP($A56,Filtro!$5:$58,10,FALSE),0)</f>
        <v>0</v>
      </c>
      <c r="M56" s="203">
        <f>IFERROR(VLOOKUP($A56,Filtro!$5:$58,11,FALSE),0)</f>
        <v>0</v>
      </c>
      <c r="N56" s="204">
        <f>IFERROR(VLOOKUP($A56,Filtro!$5:$58,12,FALSE),0)</f>
        <v>0</v>
      </c>
      <c r="O56" s="205">
        <f>IFERROR(VLOOKUP($A56,Filtro!$5:$58,13,FALSE),0)</f>
        <v>0</v>
      </c>
      <c r="P56" s="203">
        <f>IFERROR(VLOOKUP($A56,Filtro!$5:$58,14,FALSE),0)</f>
        <v>0</v>
      </c>
      <c r="Q56" s="206"/>
      <c r="R56" s="206"/>
      <c r="S56" s="206"/>
      <c r="T56" s="206"/>
      <c r="U56" s="206"/>
      <c r="V56" s="206"/>
      <c r="W56" s="206"/>
      <c r="AB56" s="21"/>
      <c r="AC56" s="21"/>
      <c r="AD56" s="21"/>
      <c r="AE56" s="21"/>
      <c r="AF56" s="21"/>
      <c r="AG56" s="21"/>
      <c r="AH56" s="21"/>
      <c r="AI56" s="21"/>
      <c r="AJ56" s="21"/>
    </row>
    <row r="57" spans="1:36" ht="19.5" customHeight="1" x14ac:dyDescent="0.2">
      <c r="A57" s="526" t="s">
        <v>117</v>
      </c>
      <c r="B57" s="535"/>
      <c r="C57" s="30" t="s">
        <v>24</v>
      </c>
      <c r="D57" s="187">
        <f>IFERROR(VLOOKUP($A57,Filtro!$5:$58,2,FALSE),0)</f>
        <v>1066</v>
      </c>
      <c r="E57" s="207">
        <f>IFERROR(VLOOKUP($A57,Filtro!$5:$58,3,FALSE),0)</f>
        <v>0</v>
      </c>
      <c r="F57" s="208">
        <f>IFERROR(VLOOKUP($A57,Filtro!$5:$58,4,FALSE),0)</f>
        <v>0</v>
      </c>
      <c r="G57" s="209">
        <f>IFERROR(VLOOKUP($A57,Filtro!$5:$58,5,FALSE),0)</f>
        <v>0</v>
      </c>
      <c r="H57" s="210">
        <f>IFERROR(VLOOKUP($A57,Filtro!$5:$58,6,FALSE),0)</f>
        <v>0</v>
      </c>
      <c r="I57" s="200">
        <f>IFERROR(VLOOKUP($A57,Filtro!$5:$58,7,FALSE),0)</f>
        <v>92</v>
      </c>
      <c r="J57" s="199">
        <f>IFERROR(VLOOKUP($A57,Filtro!$5:$58,8,FALSE),0)</f>
        <v>569</v>
      </c>
      <c r="K57" s="211">
        <f>IFERROR(VLOOKUP($A57,Filtro!$5:$58,9,FALSE),0)</f>
        <v>405</v>
      </c>
      <c r="L57" s="208">
        <f>IFERROR(VLOOKUP($A57,Filtro!$5:$58,10,FALSE),0)</f>
        <v>0</v>
      </c>
      <c r="M57" s="212">
        <f>IFERROR(VLOOKUP($A57,Filtro!$5:$58,11,FALSE),0)</f>
        <v>0</v>
      </c>
      <c r="N57" s="207">
        <f>IFERROR(VLOOKUP($A57,Filtro!$5:$58,12,FALSE),0)</f>
        <v>0</v>
      </c>
      <c r="O57" s="209">
        <f>IFERROR(VLOOKUP($A57,Filtro!$5:$58,13,FALSE),0)</f>
        <v>0</v>
      </c>
      <c r="P57" s="213">
        <f>IFERROR(VLOOKUP($A57,Filtro!$5:$58,14,FALSE),0)</f>
        <v>0</v>
      </c>
      <c r="Q57" s="214"/>
      <c r="AB57" s="21"/>
      <c r="AC57" s="21"/>
      <c r="AD57" s="21"/>
      <c r="AE57" s="21"/>
      <c r="AF57" s="21"/>
      <c r="AG57" s="21"/>
      <c r="AH57" s="21"/>
      <c r="AI57" s="21"/>
      <c r="AJ57" s="21"/>
    </row>
    <row r="58" spans="1:36" ht="19.5" customHeight="1" x14ac:dyDescent="0.15">
      <c r="A58" s="525" t="s">
        <v>166</v>
      </c>
      <c r="B58" s="535"/>
      <c r="C58" s="23" t="s">
        <v>25</v>
      </c>
      <c r="D58" s="187">
        <f>IFERROR(VLOOKUP($A58,Filtro!$5:$58,2,FALSE),0)</f>
        <v>0</v>
      </c>
      <c r="E58" s="207">
        <f>IFERROR(VLOOKUP($A58,Filtro!$5:$58,3,FALSE),0)</f>
        <v>0</v>
      </c>
      <c r="F58" s="208">
        <f>IFERROR(VLOOKUP($A58,Filtro!$5:$58,4,FALSE),0)</f>
        <v>0</v>
      </c>
      <c r="G58" s="209">
        <f>IFERROR(VLOOKUP($A58,Filtro!$5:$58,5,FALSE),0)</f>
        <v>0</v>
      </c>
      <c r="H58" s="210">
        <f>IFERROR(VLOOKUP($A58,Filtro!$5:$58,6,FALSE),0)</f>
        <v>0</v>
      </c>
      <c r="I58" s="215">
        <f>IFERROR(VLOOKUP($A58,Filtro!$5:$58,7,FALSE),0)</f>
        <v>0</v>
      </c>
      <c r="J58" s="199">
        <f>IFERROR(VLOOKUP($A58,Filtro!$5:$58,8,FALSE),0)</f>
        <v>0</v>
      </c>
      <c r="K58" s="211">
        <f>IFERROR(VLOOKUP($A58,Filtro!$5:$58,9,FALSE),0)</f>
        <v>0</v>
      </c>
      <c r="L58" s="208">
        <f>IFERROR(VLOOKUP($A58,Filtro!$5:$58,10,FALSE),0)</f>
        <v>0</v>
      </c>
      <c r="M58" s="212">
        <f>IFERROR(VLOOKUP($A58,Filtro!$5:$58,11,FALSE),0)</f>
        <v>0</v>
      </c>
      <c r="N58" s="207">
        <f>IFERROR(VLOOKUP($A58,Filtro!$5:$58,12,FALSE),0)</f>
        <v>0</v>
      </c>
      <c r="O58" s="209">
        <f>IFERROR(VLOOKUP($A58,Filtro!$5:$58,13,FALSE),0)</f>
        <v>0</v>
      </c>
      <c r="P58" s="213">
        <f>IFERROR(VLOOKUP($A58,Filtro!$5:$58,14,FALSE),0)</f>
        <v>0</v>
      </c>
      <c r="Q58" s="214"/>
      <c r="AB58" s="21"/>
      <c r="AC58" s="21"/>
      <c r="AD58" s="21"/>
      <c r="AE58" s="21"/>
      <c r="AF58" s="21"/>
      <c r="AG58" s="21"/>
      <c r="AH58" s="21"/>
      <c r="AI58" s="21"/>
      <c r="AJ58" s="21"/>
    </row>
    <row r="59" spans="1:36" ht="19.5" customHeight="1" x14ac:dyDescent="0.2">
      <c r="A59" s="526" t="s">
        <v>118</v>
      </c>
      <c r="B59" s="535"/>
      <c r="C59" s="30" t="s">
        <v>26</v>
      </c>
      <c r="D59" s="216">
        <f>IFERROR(VLOOKUP($A59,Filtro!$5:$58,2,FALSE),0)</f>
        <v>69</v>
      </c>
      <c r="E59" s="217">
        <f>IFERROR(VLOOKUP($A59,Filtro!$5:$58,3,FALSE),0)</f>
        <v>0</v>
      </c>
      <c r="F59" s="218">
        <f>IFERROR(VLOOKUP($A59,Filtro!$5:$58,4,FALSE),0)</f>
        <v>0</v>
      </c>
      <c r="G59" s="219">
        <f>IFERROR(VLOOKUP($A59,Filtro!$5:$58,5,FALSE),0)</f>
        <v>0</v>
      </c>
      <c r="H59" s="220">
        <f>IFERROR(VLOOKUP($A59,Filtro!$5:$58,6,FALSE),0)</f>
        <v>0</v>
      </c>
      <c r="I59" s="219">
        <f>IFERROR(VLOOKUP($A59,Filtro!$5:$58,7,FALSE),0)</f>
        <v>0</v>
      </c>
      <c r="J59" s="219">
        <f>IFERROR(VLOOKUP($A59,Filtro!$5:$58,8,FALSE),0)</f>
        <v>0</v>
      </c>
      <c r="K59" s="221">
        <f>IFERROR(VLOOKUP($A59,Filtro!$5:$58,9,FALSE),0)</f>
        <v>0</v>
      </c>
      <c r="L59" s="222">
        <f>IFERROR(VLOOKUP($A59,Filtro!$5:$58,10,FALSE),0)</f>
        <v>17</v>
      </c>
      <c r="M59" s="212">
        <f>IFERROR(VLOOKUP($A59,Filtro!$5:$58,11,FALSE),0)</f>
        <v>0</v>
      </c>
      <c r="N59" s="223">
        <f>IFERROR(VLOOKUP($A59,Filtro!$5:$58,12,FALSE),0)</f>
        <v>36</v>
      </c>
      <c r="O59" s="224">
        <f>IFERROR(VLOOKUP($A59,Filtro!$5:$58,13,FALSE),0)</f>
        <v>14</v>
      </c>
      <c r="P59" s="225">
        <f>IFERROR(VLOOKUP($A59,Filtro!$5:$58,14,FALSE),0)</f>
        <v>2</v>
      </c>
      <c r="R59" s="198"/>
      <c r="S59" s="198"/>
      <c r="T59" s="198"/>
      <c r="U59" s="198"/>
      <c r="V59" s="198"/>
      <c r="W59" s="198"/>
      <c r="AB59" s="51" t="str">
        <f>IF(AND(SUM(L55,L56,L59)&lt;&gt;0,N84=""),"* No olvide ingresar el Nº de personas que retiran alimento de la sección D en el grupo de Gestantes Normal, Sobrepeso y Obesas.","")</f>
        <v/>
      </c>
      <c r="AC59" s="51" t="str">
        <f>IF(AND(SUM(N56,N55,N59)&lt;&gt;0,P84=""),"* No olvide ingresar el Nº de personas que retiran alimento de la sección D en el grupo de Madre con hijo/a menor a 6 meses con Lactancia materna exclusiva.","")</f>
        <v/>
      </c>
      <c r="AD59" s="51" t="str">
        <f>IF(AND(SUM(O57,O56,O59)&lt;&gt;0,Q84=""),"* No olvide ingresar el Nº de personas que retiran alimento de la sección D en el grupo de Madre con hijo/a menor a 6 meses con Lactancia materna predominante.","")</f>
        <v/>
      </c>
      <c r="AE59" s="51" t="str">
        <f>IF(AND(SUM(P57,P56,P59)&lt;&gt;0,R84=""),"No olvide ingresar el Nº de personas que retiran alimento de la sección D en el grupo de Madre con hijo/a menor a 6 meses con Fórmula predominantes o exclusiva.","")</f>
        <v/>
      </c>
      <c r="AG59" s="51"/>
      <c r="AH59" s="51"/>
      <c r="AI59" s="51"/>
      <c r="AJ59" s="51"/>
    </row>
    <row r="60" spans="1:36" ht="19.5" customHeight="1" x14ac:dyDescent="0.2">
      <c r="A60" s="526" t="s">
        <v>167</v>
      </c>
      <c r="B60" s="535"/>
      <c r="C60" s="30" t="s">
        <v>27</v>
      </c>
      <c r="D60" s="226">
        <f>IFERROR(VLOOKUP($A60,Filtro!$5:$58,2,FALSE),0)</f>
        <v>0</v>
      </c>
      <c r="E60" s="227">
        <f>IFERROR(VLOOKUP($A60,Filtro!$5:$58,3,FALSE),0)</f>
        <v>0</v>
      </c>
      <c r="F60" s="227">
        <f>IFERROR(VLOOKUP($A60,Filtro!$5:$58,4,FALSE),0)</f>
        <v>0</v>
      </c>
      <c r="G60" s="227">
        <f>IFERROR(VLOOKUP($A60,Filtro!$5:$58,5,FALSE),0)</f>
        <v>0</v>
      </c>
      <c r="H60" s="228">
        <f>IFERROR(VLOOKUP($A60,Filtro!$5:$58,6,FALSE),0)</f>
        <v>0</v>
      </c>
      <c r="I60" s="228">
        <f>IFERROR(VLOOKUP($A60,Filtro!$5:$58,7,FALSE),0)</f>
        <v>0</v>
      </c>
      <c r="J60" s="228">
        <f>IFERROR(VLOOKUP($A60,Filtro!$5:$58,8,FALSE),0)</f>
        <v>0</v>
      </c>
      <c r="K60" s="229">
        <f>IFERROR(VLOOKUP($A60,Filtro!$5:$58,9,FALSE),0)</f>
        <v>0</v>
      </c>
      <c r="L60" s="230">
        <f>IFERROR(VLOOKUP($A60,Filtro!$5:$58,10,FALSE),0)</f>
        <v>0</v>
      </c>
      <c r="M60" s="231">
        <f>IFERROR(VLOOKUP($A60,Filtro!$5:$58,11,FALSE),0)</f>
        <v>0</v>
      </c>
      <c r="N60" s="232">
        <f>IFERROR(VLOOKUP($A60,Filtro!$5:$58,12,FALSE),0)</f>
        <v>0</v>
      </c>
      <c r="O60" s="233">
        <f>IFERROR(VLOOKUP($A60,Filtro!$5:$58,13,FALSE),0)</f>
        <v>0</v>
      </c>
      <c r="P60" s="234">
        <f>IFERROR(VLOOKUP($A60,Filtro!$5:$58,14,FALSE),0)</f>
        <v>0</v>
      </c>
    </row>
    <row r="61" spans="1:36" ht="19.5" customHeight="1" x14ac:dyDescent="0.2">
      <c r="A61" s="175"/>
      <c r="B61" s="536"/>
      <c r="C61" s="60" t="s">
        <v>28</v>
      </c>
      <c r="D61" s="61">
        <f>SUM(E61:P61)</f>
        <v>2029</v>
      </c>
      <c r="E61" s="62">
        <f>SUM(E55:E60)</f>
        <v>18</v>
      </c>
      <c r="F61" s="63">
        <f>SUM(F55:F60)</f>
        <v>63</v>
      </c>
      <c r="G61" s="64">
        <f>SUM(G55:G60)</f>
        <v>223</v>
      </c>
      <c r="H61" s="65">
        <f>SUM(H55:H56)</f>
        <v>436</v>
      </c>
      <c r="I61" s="65">
        <f>SUM(I55:I57)</f>
        <v>244</v>
      </c>
      <c r="J61" s="65">
        <f>SUM(J55:J58)</f>
        <v>569</v>
      </c>
      <c r="K61" s="66">
        <f>SUM(K55:K58)</f>
        <v>405</v>
      </c>
      <c r="L61" s="67">
        <f>SUM(L55:L60)</f>
        <v>17</v>
      </c>
      <c r="M61" s="66">
        <f>SUM(M55:M56)</f>
        <v>0</v>
      </c>
      <c r="N61" s="88">
        <f>SUM(N55:N60)</f>
        <v>36</v>
      </c>
      <c r="O61" s="235">
        <f>SUM(O55:O60)</f>
        <v>16</v>
      </c>
      <c r="P61" s="68">
        <f>SUM(P55:P60)</f>
        <v>2</v>
      </c>
    </row>
    <row r="62" spans="1:36" ht="19.5" customHeight="1" x14ac:dyDescent="0.2">
      <c r="A62" s="526" t="s">
        <v>141</v>
      </c>
      <c r="B62" s="534" t="s">
        <v>29</v>
      </c>
      <c r="C62" s="30" t="s">
        <v>22</v>
      </c>
      <c r="D62" s="187">
        <f>IFERROR(VLOOKUP($A62,Filtro!$5:$58,2,FALSE),0)</f>
        <v>2</v>
      </c>
      <c r="E62" s="236">
        <f>IFERROR(VLOOKUP($A62,Filtro!$5:$58,3,FALSE),0)</f>
        <v>0</v>
      </c>
      <c r="F62" s="190">
        <f>IFERROR(VLOOKUP($A62,Filtro!$5:$58,4,FALSE),0)</f>
        <v>0</v>
      </c>
      <c r="G62" s="190">
        <f>IFERROR(VLOOKUP($A62,Filtro!$5:$58,5,FALSE),0)</f>
        <v>0</v>
      </c>
      <c r="H62" s="190">
        <f>IFERROR(VLOOKUP($A62,Filtro!$5:$58,6,FALSE),0)</f>
        <v>0</v>
      </c>
      <c r="I62" s="190">
        <f>IFERROR(VLOOKUP($A62,Filtro!$5:$58,7,FALSE),0)</f>
        <v>2</v>
      </c>
      <c r="J62" s="200">
        <f>IFERROR(VLOOKUP($A62,Filtro!$5:$58,8,FALSE),0)</f>
        <v>0</v>
      </c>
      <c r="K62" s="237">
        <f>IFERROR(VLOOKUP($A62,Filtro!$5:$58,9,FALSE),0)</f>
        <v>0</v>
      </c>
      <c r="L62" s="238">
        <f>IFERROR(VLOOKUP($A62,Filtro!$5:$58,10,FALSE),0)</f>
        <v>0</v>
      </c>
      <c r="M62" s="237">
        <f>IFERROR(VLOOKUP($A62,Filtro!$5:$58,11,FALSE),0)</f>
        <v>0</v>
      </c>
      <c r="N62" s="239">
        <f>IFERROR(VLOOKUP($A62,Filtro!$5:$58,12,FALSE),0)</f>
        <v>0</v>
      </c>
      <c r="O62" s="192">
        <f>IFERROR(VLOOKUP($A62,Filtro!$5:$58,13,FALSE),0)</f>
        <v>0</v>
      </c>
      <c r="P62" s="237">
        <f>IFERROR(VLOOKUP($A62,Filtro!$5:$58,14,FALSE),0)</f>
        <v>0</v>
      </c>
      <c r="Q62" s="214"/>
      <c r="R62" s="214"/>
      <c r="S62" s="214"/>
      <c r="T62" s="214"/>
      <c r="U62" s="214"/>
      <c r="V62" s="214"/>
      <c r="W62" s="214"/>
      <c r="AB62" s="21"/>
      <c r="AC62" s="21"/>
      <c r="AD62" s="21"/>
      <c r="AE62" s="21"/>
      <c r="AF62" s="21"/>
      <c r="AG62" s="21"/>
      <c r="AH62" s="21"/>
      <c r="AI62" s="21"/>
      <c r="AJ62" s="21"/>
    </row>
    <row r="63" spans="1:36" ht="19.5" customHeight="1" x14ac:dyDescent="0.15">
      <c r="A63" s="525" t="s">
        <v>168</v>
      </c>
      <c r="B63" s="535"/>
      <c r="C63" s="23" t="s">
        <v>23</v>
      </c>
      <c r="D63" s="187">
        <f>IFERROR(VLOOKUP($A63,Filtro!$5:$58,2,FALSE),0)</f>
        <v>0</v>
      </c>
      <c r="E63" s="188">
        <f>IFERROR(VLOOKUP($A63,Filtro!$5:$58,3,FALSE),0)</f>
        <v>0</v>
      </c>
      <c r="F63" s="240">
        <f>IFERROR(VLOOKUP($A63,Filtro!$5:$58,4,FALSE),0)</f>
        <v>0</v>
      </c>
      <c r="G63" s="240">
        <f>IFERROR(VLOOKUP($A63,Filtro!$5:$58,5,FALSE),0)</f>
        <v>0</v>
      </c>
      <c r="H63" s="240">
        <f>IFERROR(VLOOKUP($A63,Filtro!$5:$58,6,FALSE),0)</f>
        <v>0</v>
      </c>
      <c r="I63" s="240">
        <f>IFERROR(VLOOKUP($A63,Filtro!$5:$58,7,FALSE),0)</f>
        <v>0</v>
      </c>
      <c r="J63" s="241">
        <f>IFERROR(VLOOKUP($A63,Filtro!$5:$58,8,FALSE),0)</f>
        <v>0</v>
      </c>
      <c r="K63" s="242">
        <f>IFERROR(VLOOKUP($A63,Filtro!$5:$58,9,FALSE),0)</f>
        <v>0</v>
      </c>
      <c r="L63" s="238">
        <f>IFERROR(VLOOKUP($A63,Filtro!$5:$58,10,FALSE),0)</f>
        <v>0</v>
      </c>
      <c r="M63" s="237">
        <f>IFERROR(VLOOKUP($A63,Filtro!$5:$58,11,FALSE),0)</f>
        <v>0</v>
      </c>
      <c r="N63" s="239">
        <f>IFERROR(VLOOKUP($A63,Filtro!$5:$58,12,FALSE),0)</f>
        <v>0</v>
      </c>
      <c r="O63" s="200">
        <f>IFERROR(VLOOKUP($A63,Filtro!$5:$58,13,FALSE),0)</f>
        <v>0</v>
      </c>
      <c r="P63" s="237">
        <f>IFERROR(VLOOKUP($A63,Filtro!$5:$58,14,FALSE),0)</f>
        <v>0</v>
      </c>
      <c r="Q63" s="243"/>
      <c r="R63" s="243"/>
      <c r="S63" s="243"/>
      <c r="T63" s="243"/>
      <c r="U63" s="243"/>
      <c r="V63" s="243"/>
      <c r="W63" s="243"/>
      <c r="AB63" s="21"/>
      <c r="AC63" s="21"/>
      <c r="AD63" s="21"/>
      <c r="AE63" s="21"/>
      <c r="AF63" s="21"/>
      <c r="AG63" s="21"/>
      <c r="AH63" s="21"/>
      <c r="AI63" s="21"/>
      <c r="AJ63" s="21"/>
    </row>
    <row r="64" spans="1:36" ht="19.5" customHeight="1" x14ac:dyDescent="0.2">
      <c r="A64" s="526" t="s">
        <v>132</v>
      </c>
      <c r="B64" s="535"/>
      <c r="C64" s="30" t="s">
        <v>24</v>
      </c>
      <c r="D64" s="187">
        <f>IFERROR(VLOOKUP($A64,Filtro!$5:$58,2,FALSE),0)</f>
        <v>20</v>
      </c>
      <c r="E64" s="207">
        <f>IFERROR(VLOOKUP($A64,Filtro!$5:$58,3,FALSE),0)</f>
        <v>0</v>
      </c>
      <c r="F64" s="215">
        <f>IFERROR(VLOOKUP($A64,Filtro!$5:$58,4,FALSE),0)</f>
        <v>0</v>
      </c>
      <c r="G64" s="209">
        <f>IFERROR(VLOOKUP($A64,Filtro!$5:$58,5,FALSE),0)</f>
        <v>0</v>
      </c>
      <c r="H64" s="209">
        <f>IFERROR(VLOOKUP($A64,Filtro!$5:$58,6,FALSE),0)</f>
        <v>0</v>
      </c>
      <c r="I64" s="200">
        <f>IFERROR(VLOOKUP($A64,Filtro!$5:$58,7,FALSE),0)</f>
        <v>0</v>
      </c>
      <c r="J64" s="199">
        <f>IFERROR(VLOOKUP($A64,Filtro!$5:$58,8,FALSE),0)</f>
        <v>14</v>
      </c>
      <c r="K64" s="244">
        <f>IFERROR(VLOOKUP($A64,Filtro!$5:$58,9,FALSE),0)</f>
        <v>6</v>
      </c>
      <c r="L64" s="245">
        <f>IFERROR(VLOOKUP($A64,Filtro!$5:$58,10,FALSE),0)</f>
        <v>0</v>
      </c>
      <c r="M64" s="246">
        <f>IFERROR(VLOOKUP($A64,Filtro!$5:$58,11,FALSE),0)</f>
        <v>0</v>
      </c>
      <c r="N64" s="247">
        <f>IFERROR(VLOOKUP($A64,Filtro!$5:$58,12,FALSE),0)</f>
        <v>0</v>
      </c>
      <c r="O64" s="248">
        <f>IFERROR(VLOOKUP($A64,Filtro!$5:$58,13,FALSE),0)</f>
        <v>0</v>
      </c>
      <c r="P64" s="246">
        <f>IFERROR(VLOOKUP($A64,Filtro!$5:$58,14,FALSE),0)</f>
        <v>0</v>
      </c>
      <c r="Q64" s="198"/>
      <c r="R64" s="198"/>
      <c r="S64" s="198"/>
      <c r="T64" s="198"/>
      <c r="U64" s="198"/>
      <c r="V64" s="198"/>
      <c r="W64" s="198"/>
      <c r="AB64" s="21"/>
      <c r="AC64" s="21"/>
      <c r="AD64" s="21"/>
      <c r="AE64" s="21"/>
      <c r="AF64" s="21"/>
      <c r="AG64" s="21"/>
      <c r="AH64" s="21"/>
      <c r="AI64" s="21"/>
      <c r="AJ64" s="21"/>
    </row>
    <row r="65" spans="1:36" ht="19.5" customHeight="1" x14ac:dyDescent="0.15">
      <c r="A65" s="525" t="s">
        <v>169</v>
      </c>
      <c r="B65" s="535"/>
      <c r="C65" s="23" t="s">
        <v>25</v>
      </c>
      <c r="D65" s="187">
        <f>IFERROR(VLOOKUP($A65,Filtro!$5:$58,2,FALSE),0)</f>
        <v>0</v>
      </c>
      <c r="E65" s="207">
        <f>IFERROR(VLOOKUP($A65,Filtro!$5:$58,3,FALSE),0)</f>
        <v>0</v>
      </c>
      <c r="F65" s="249">
        <f>IFERROR(VLOOKUP($A65,Filtro!$5:$58,4,FALSE),0)</f>
        <v>0</v>
      </c>
      <c r="G65" s="209">
        <f>IFERROR(VLOOKUP($A65,Filtro!$5:$58,5,FALSE),0)</f>
        <v>0</v>
      </c>
      <c r="H65" s="209">
        <f>IFERROR(VLOOKUP($A65,Filtro!$5:$58,6,FALSE),0)</f>
        <v>0</v>
      </c>
      <c r="I65" s="250">
        <f>IFERROR(VLOOKUP($A65,Filtro!$5:$58,7,FALSE),0)</f>
        <v>0</v>
      </c>
      <c r="J65" s="250">
        <f>IFERROR(VLOOKUP($A65,Filtro!$5:$58,8,FALSE),0)</f>
        <v>0</v>
      </c>
      <c r="K65" s="250">
        <f>IFERROR(VLOOKUP($A65,Filtro!$5:$58,9,FALSE),0)</f>
        <v>0</v>
      </c>
      <c r="L65" s="245">
        <f>IFERROR(VLOOKUP($A65,Filtro!$5:$58,10,FALSE),0)</f>
        <v>0</v>
      </c>
      <c r="M65" s="246">
        <f>IFERROR(VLOOKUP($A65,Filtro!$5:$58,11,FALSE),0)</f>
        <v>0</v>
      </c>
      <c r="N65" s="247">
        <f>IFERROR(VLOOKUP($A65,Filtro!$5:$58,12,FALSE),0)</f>
        <v>0</v>
      </c>
      <c r="O65" s="248">
        <f>IFERROR(VLOOKUP($A65,Filtro!$5:$58,13,FALSE),0)</f>
        <v>0</v>
      </c>
      <c r="P65" s="246">
        <f>IFERROR(VLOOKUP($A65,Filtro!$5:$58,14,FALSE),0)</f>
        <v>0</v>
      </c>
      <c r="Q65" s="206"/>
      <c r="R65" s="206"/>
      <c r="S65" s="206"/>
      <c r="T65" s="206"/>
      <c r="U65" s="206"/>
      <c r="V65" s="206"/>
      <c r="W65" s="206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9.5" customHeight="1" x14ac:dyDescent="0.2">
      <c r="A66" s="526" t="s">
        <v>133</v>
      </c>
      <c r="B66" s="535"/>
      <c r="C66" s="30" t="s">
        <v>30</v>
      </c>
      <c r="D66" s="251">
        <f>IFERROR(VLOOKUP($A66,Filtro!$5:$58,2,FALSE),0)</f>
        <v>14</v>
      </c>
      <c r="E66" s="207">
        <f>IFERROR(VLOOKUP($A66,Filtro!$5:$58,3,FALSE),0)</f>
        <v>0</v>
      </c>
      <c r="F66" s="199">
        <f>IFERROR(VLOOKUP($A66,Filtro!$5:$58,4,FALSE),0)</f>
        <v>0</v>
      </c>
      <c r="G66" s="199">
        <f>IFERROR(VLOOKUP($A66,Filtro!$5:$58,5,FALSE),0)</f>
        <v>0</v>
      </c>
      <c r="H66" s="199">
        <f>IFERROR(VLOOKUP($A66,Filtro!$5:$58,6,FALSE),0)</f>
        <v>0</v>
      </c>
      <c r="I66" s="199">
        <f>IFERROR(VLOOKUP($A66,Filtro!$5:$58,7,FALSE),0)</f>
        <v>0</v>
      </c>
      <c r="J66" s="199">
        <f>IFERROR(VLOOKUP($A66,Filtro!$5:$58,8,FALSE),0)</f>
        <v>12</v>
      </c>
      <c r="K66" s="211">
        <f>IFERROR(VLOOKUP($A66,Filtro!$5:$58,9,FALSE),0)</f>
        <v>2</v>
      </c>
      <c r="L66" s="245">
        <f>IFERROR(VLOOKUP($A66,Filtro!$5:$58,10,FALSE),0)</f>
        <v>0</v>
      </c>
      <c r="M66" s="246">
        <f>IFERROR(VLOOKUP($A66,Filtro!$5:$58,11,FALSE),0)</f>
        <v>0</v>
      </c>
      <c r="N66" s="247">
        <f>IFERROR(VLOOKUP($A66,Filtro!$5:$58,12,FALSE),0)</f>
        <v>0</v>
      </c>
      <c r="O66" s="248">
        <f>IFERROR(VLOOKUP($A66,Filtro!$5:$58,13,FALSE),0)</f>
        <v>0</v>
      </c>
      <c r="P66" s="246">
        <f>IFERROR(VLOOKUP($A66,Filtro!$5:$58,14,FALSE),0)</f>
        <v>0</v>
      </c>
      <c r="Q66" s="198"/>
      <c r="R66" s="198"/>
      <c r="S66" s="198"/>
      <c r="T66" s="198"/>
      <c r="U66" s="198"/>
      <c r="V66" s="198"/>
      <c r="W66" s="198"/>
      <c r="AB66" s="21"/>
      <c r="AC66" s="21"/>
      <c r="AD66" s="21"/>
      <c r="AE66" s="21"/>
      <c r="AG66" s="21"/>
      <c r="AH66" s="21"/>
      <c r="AI66" s="21"/>
      <c r="AJ66" s="21"/>
    </row>
    <row r="67" spans="1:36" ht="19.5" customHeight="1" x14ac:dyDescent="0.2">
      <c r="A67" s="526" t="s">
        <v>142</v>
      </c>
      <c r="B67" s="535"/>
      <c r="C67" s="30" t="s">
        <v>26</v>
      </c>
      <c r="D67" s="216">
        <f>IFERROR(VLOOKUP($A67,Filtro!$5:$58,2,FALSE),0)</f>
        <v>1</v>
      </c>
      <c r="E67" s="207">
        <f>IFERROR(VLOOKUP($A67,Filtro!$5:$58,3,FALSE),0)</f>
        <v>0</v>
      </c>
      <c r="F67" s="249">
        <f>IFERROR(VLOOKUP($A67,Filtro!$5:$58,4,FALSE),0)</f>
        <v>0</v>
      </c>
      <c r="G67" s="209">
        <f>IFERROR(VLOOKUP($A67,Filtro!$5:$58,5,FALSE),0)</f>
        <v>0</v>
      </c>
      <c r="H67" s="209">
        <f>IFERROR(VLOOKUP($A67,Filtro!$5:$58,6,FALSE),0)</f>
        <v>0</v>
      </c>
      <c r="I67" s="209">
        <f>IFERROR(VLOOKUP($A67,Filtro!$5:$58,7,FALSE),0)</f>
        <v>0</v>
      </c>
      <c r="J67" s="209">
        <f>IFERROR(VLOOKUP($A67,Filtro!$5:$58,8,FALSE),0)</f>
        <v>0</v>
      </c>
      <c r="K67" s="212">
        <f>IFERROR(VLOOKUP($A67,Filtro!$5:$58,9,FALSE),0)</f>
        <v>0</v>
      </c>
      <c r="L67" s="245">
        <f>IFERROR(VLOOKUP($A67,Filtro!$5:$58,10,FALSE),0)</f>
        <v>0</v>
      </c>
      <c r="M67" s="225">
        <f>IFERROR(VLOOKUP($A67,Filtro!$5:$58,11,FALSE),0)</f>
        <v>1</v>
      </c>
      <c r="N67" s="223">
        <f>IFERROR(VLOOKUP($A67,Filtro!$5:$58,12,FALSE),0)</f>
        <v>0</v>
      </c>
      <c r="O67" s="224">
        <f>IFERROR(VLOOKUP($A67,Filtro!$5:$58,13,FALSE),0)</f>
        <v>0</v>
      </c>
      <c r="P67" s="225">
        <f>IFERROR(VLOOKUP($A67,Filtro!$5:$58,14,FALSE),0)</f>
        <v>0</v>
      </c>
      <c r="AB67" s="21"/>
      <c r="AC67" s="21"/>
      <c r="AG67" s="21"/>
      <c r="AH67" s="21"/>
    </row>
    <row r="68" spans="1:36" ht="19.5" customHeight="1" x14ac:dyDescent="0.2">
      <c r="A68" s="526" t="s">
        <v>170</v>
      </c>
      <c r="B68" s="535"/>
      <c r="C68" s="30" t="s">
        <v>27</v>
      </c>
      <c r="D68" s="226">
        <f>IFERROR(VLOOKUP($A68,Filtro!$5:$58,2,FALSE),0)</f>
        <v>0</v>
      </c>
      <c r="E68" s="227">
        <f>IFERROR(VLOOKUP($A68,Filtro!$5:$58,3,FALSE),0)</f>
        <v>0</v>
      </c>
      <c r="F68" s="227">
        <f>IFERROR(VLOOKUP($A68,Filtro!$5:$58,4,FALSE),0)</f>
        <v>0</v>
      </c>
      <c r="G68" s="227">
        <f>IFERROR(VLOOKUP($A68,Filtro!$5:$58,5,FALSE),0)</f>
        <v>0</v>
      </c>
      <c r="H68" s="249">
        <f>IFERROR(VLOOKUP($A68,Filtro!$5:$58,6,FALSE),0)</f>
        <v>0</v>
      </c>
      <c r="I68" s="249">
        <f>IFERROR(VLOOKUP($A68,Filtro!$5:$58,7,FALSE),0)</f>
        <v>0</v>
      </c>
      <c r="J68" s="249">
        <f>IFERROR(VLOOKUP($A68,Filtro!$5:$58,8,FALSE),0)</f>
        <v>0</v>
      </c>
      <c r="K68" s="252">
        <f>IFERROR(VLOOKUP($A68,Filtro!$5:$58,9,FALSE),0)</f>
        <v>0</v>
      </c>
      <c r="L68" s="230">
        <f>IFERROR(VLOOKUP($A68,Filtro!$5:$58,10,FALSE),0)</f>
        <v>0</v>
      </c>
      <c r="M68" s="231">
        <f>IFERROR(VLOOKUP($A68,Filtro!$5:$58,11,FALSE),0)</f>
        <v>0</v>
      </c>
      <c r="N68" s="232">
        <f>IFERROR(VLOOKUP($A68,Filtro!$5:$58,12,FALSE),0)</f>
        <v>0</v>
      </c>
      <c r="O68" s="253">
        <f>IFERROR(VLOOKUP($A68,Filtro!$5:$58,13,FALSE),0)</f>
        <v>0</v>
      </c>
      <c r="P68" s="231">
        <f>IFERROR(VLOOKUP($A68,Filtro!$5:$58,14,FALSE),0)</f>
        <v>0</v>
      </c>
      <c r="Q68" s="198"/>
      <c r="R68" s="198"/>
      <c r="S68" s="198"/>
      <c r="T68" s="198"/>
      <c r="U68" s="198"/>
      <c r="V68" s="198"/>
      <c r="W68" s="198"/>
    </row>
    <row r="69" spans="1:36" ht="19.5" customHeight="1" x14ac:dyDescent="0.2">
      <c r="A69" s="175"/>
      <c r="B69" s="536"/>
      <c r="C69" s="60" t="s">
        <v>28</v>
      </c>
      <c r="D69" s="61">
        <f>SUM(E69:P69)</f>
        <v>37</v>
      </c>
      <c r="E69" s="62">
        <f>SUM(E62:E68)</f>
        <v>0</v>
      </c>
      <c r="F69" s="63">
        <f>SUM(F62:F68)</f>
        <v>0</v>
      </c>
      <c r="G69" s="64">
        <f>SUM(G62:G68)</f>
        <v>0</v>
      </c>
      <c r="H69" s="65">
        <f>SUM(H62:H66)</f>
        <v>0</v>
      </c>
      <c r="I69" s="65">
        <f>SUM(I62:I66)</f>
        <v>2</v>
      </c>
      <c r="J69" s="65">
        <f>SUM(J62:J66)</f>
        <v>26</v>
      </c>
      <c r="K69" s="66">
        <f>SUM(K62:K66)</f>
        <v>8</v>
      </c>
      <c r="L69" s="254">
        <f>SUM(L62:L63)</f>
        <v>0</v>
      </c>
      <c r="M69" s="68">
        <f>SUM(M62:M68)</f>
        <v>1</v>
      </c>
      <c r="N69" s="88">
        <f>SUM(N62:N68)</f>
        <v>0</v>
      </c>
      <c r="O69" s="235">
        <f>SUM(O62:O68)</f>
        <v>0</v>
      </c>
      <c r="P69" s="68">
        <f>SUM(P62:P68)</f>
        <v>0</v>
      </c>
      <c r="Q69" s="79"/>
      <c r="R69" s="79"/>
      <c r="S69" s="79"/>
    </row>
    <row r="70" spans="1:36" ht="19.5" customHeight="1" x14ac:dyDescent="0.2">
      <c r="A70" s="526" t="s">
        <v>119</v>
      </c>
      <c r="B70" s="534" t="s">
        <v>31</v>
      </c>
      <c r="C70" s="30" t="s">
        <v>32</v>
      </c>
      <c r="D70" s="226">
        <f>IFERROR(VLOOKUP($A70,Filtro!$5:$58,2,FALSE),0)</f>
        <v>38.4</v>
      </c>
      <c r="E70" s="227">
        <f>IFERROR(VLOOKUP($A70,Filtro!$5:$58,3,FALSE),0)</f>
        <v>22.4</v>
      </c>
      <c r="F70" s="227">
        <f>IFERROR(VLOOKUP($A70,Filtro!$5:$58,4,FALSE),0)</f>
        <v>16</v>
      </c>
      <c r="G70" s="227">
        <f>IFERROR(VLOOKUP($A70,Filtro!$5:$58,5,FALSE),0)</f>
        <v>0</v>
      </c>
      <c r="H70" s="228">
        <f>IFERROR(VLOOKUP($A70,Filtro!$5:$58,6,FALSE),0)</f>
        <v>0</v>
      </c>
      <c r="I70" s="228">
        <f>IFERROR(VLOOKUP($A70,Filtro!$5:$58,7,FALSE),0)</f>
        <v>0</v>
      </c>
      <c r="J70" s="228">
        <f>IFERROR(VLOOKUP($A70,Filtro!$5:$58,8,FALSE),0)</f>
        <v>0</v>
      </c>
      <c r="K70" s="255">
        <f>IFERROR(VLOOKUP($A70,Filtro!$5:$58,9,FALSE),0)</f>
        <v>0</v>
      </c>
      <c r="L70" s="218">
        <f>IFERROR(VLOOKUP($A70,Filtro!$5:$58,10,FALSE),0)</f>
        <v>0</v>
      </c>
      <c r="M70" s="256">
        <f>IFERROR(VLOOKUP($A70,Filtro!$5:$58,11,FALSE),0)</f>
        <v>0</v>
      </c>
      <c r="N70" s="217">
        <f>IFERROR(VLOOKUP($A70,Filtro!$5:$58,12,FALSE),0)</f>
        <v>0</v>
      </c>
      <c r="O70" s="219">
        <f>IFERROR(VLOOKUP($A70,Filtro!$5:$58,13,FALSE),0)</f>
        <v>0</v>
      </c>
      <c r="P70" s="256">
        <f>IFERROR(VLOOKUP($A70,Filtro!$5:$58,14,FALSE),0)</f>
        <v>0</v>
      </c>
      <c r="Q70" s="214"/>
      <c r="AB70" s="21"/>
      <c r="AC70" s="21"/>
      <c r="AD70" s="21"/>
      <c r="AE70" s="21"/>
      <c r="AF70" s="21"/>
      <c r="AG70" s="21"/>
      <c r="AH70" s="21"/>
      <c r="AI70" s="21"/>
      <c r="AJ70" s="21"/>
    </row>
    <row r="71" spans="1:36" ht="19.5" customHeight="1" x14ac:dyDescent="0.2">
      <c r="A71" s="526" t="s">
        <v>171</v>
      </c>
      <c r="B71" s="535"/>
      <c r="C71" s="97" t="s">
        <v>33</v>
      </c>
      <c r="D71" s="257">
        <f>IFERROR(VLOOKUP($A71,Filtro!$5:$58,2,FALSE),0)</f>
        <v>0</v>
      </c>
      <c r="E71" s="227">
        <f>IFERROR(VLOOKUP($A71,Filtro!$5:$58,3,FALSE),0)</f>
        <v>0</v>
      </c>
      <c r="F71" s="227">
        <f>IFERROR(VLOOKUP($A71,Filtro!$5:$58,4,FALSE),0)</f>
        <v>0</v>
      </c>
      <c r="G71" s="227">
        <f>IFERROR(VLOOKUP($A71,Filtro!$5:$58,5,FALSE),0)</f>
        <v>0</v>
      </c>
      <c r="H71" s="215">
        <f>IFERROR(VLOOKUP($A71,Filtro!$5:$58,6,FALSE),0)</f>
        <v>0</v>
      </c>
      <c r="I71" s="215">
        <f>IFERROR(VLOOKUP($A71,Filtro!$5:$58,7,FALSE),0)</f>
        <v>0</v>
      </c>
      <c r="J71" s="215">
        <f>IFERROR(VLOOKUP($A71,Filtro!$5:$58,8,FALSE),0)</f>
        <v>0</v>
      </c>
      <c r="K71" s="258">
        <f>IFERROR(VLOOKUP($A71,Filtro!$5:$58,9,FALSE),0)</f>
        <v>0</v>
      </c>
      <c r="L71" s="259">
        <f>IFERROR(VLOOKUP($A71,Filtro!$5:$58,10,FALSE),0)</f>
        <v>0</v>
      </c>
      <c r="M71" s="246">
        <f>IFERROR(VLOOKUP($A71,Filtro!$5:$58,11,FALSE),0)</f>
        <v>0</v>
      </c>
      <c r="N71" s="207">
        <f>IFERROR(VLOOKUP($A71,Filtro!$5:$58,12,FALSE),0)</f>
        <v>0</v>
      </c>
      <c r="O71" s="248">
        <f>IFERROR(VLOOKUP($A71,Filtro!$5:$58,13,FALSE),0)</f>
        <v>0</v>
      </c>
      <c r="P71" s="246">
        <f>IFERROR(VLOOKUP($A71,Filtro!$5:$58,14,FALSE),0)</f>
        <v>0</v>
      </c>
    </row>
    <row r="72" spans="1:36" ht="19.5" customHeight="1" x14ac:dyDescent="0.2">
      <c r="A72" s="526" t="s">
        <v>172</v>
      </c>
      <c r="B72" s="535"/>
      <c r="C72" s="30" t="s">
        <v>30</v>
      </c>
      <c r="D72" s="260">
        <f>IFERROR(VLOOKUP($A72,Filtro!$5:$58,2,FALSE),0)</f>
        <v>0</v>
      </c>
      <c r="E72" s="207">
        <f>IFERROR(VLOOKUP($A72,Filtro!$5:$58,3,FALSE),0)</f>
        <v>0</v>
      </c>
      <c r="F72" s="199">
        <f>IFERROR(VLOOKUP($A72,Filtro!$5:$58,4,FALSE),0)</f>
        <v>0</v>
      </c>
      <c r="G72" s="199">
        <f>IFERROR(VLOOKUP($A72,Filtro!$5:$58,5,FALSE),0)</f>
        <v>0</v>
      </c>
      <c r="H72" s="215">
        <f>IFERROR(VLOOKUP($A72,Filtro!$5:$58,6,FALSE),0)</f>
        <v>0</v>
      </c>
      <c r="I72" s="215">
        <f>IFERROR(VLOOKUP($A72,Filtro!$5:$58,7,FALSE),0)</f>
        <v>0</v>
      </c>
      <c r="J72" s="261">
        <f>IFERROR(VLOOKUP($A72,Filtro!$5:$58,8,FALSE),0)</f>
        <v>0</v>
      </c>
      <c r="K72" s="262">
        <f>IFERROR(VLOOKUP($A72,Filtro!$5:$58,9,FALSE),0)</f>
        <v>0</v>
      </c>
      <c r="L72" s="263">
        <f>IFERROR(VLOOKUP($A72,Filtro!$5:$58,10,FALSE),0)</f>
        <v>0</v>
      </c>
      <c r="M72" s="264">
        <f>IFERROR(VLOOKUP($A72,Filtro!$5:$58,11,FALSE),0)</f>
        <v>0</v>
      </c>
      <c r="N72" s="265">
        <f>IFERROR(VLOOKUP($A72,Filtro!$5:$58,12,FALSE),0)</f>
        <v>0</v>
      </c>
      <c r="O72" s="266">
        <f>IFERROR(VLOOKUP($A72,Filtro!$5:$58,13,FALSE),0)</f>
        <v>0</v>
      </c>
      <c r="P72" s="264">
        <f>IFERROR(VLOOKUP($A72,Filtro!$5:$58,14,FALSE),0)</f>
        <v>0</v>
      </c>
    </row>
    <row r="73" spans="1:36" ht="19.5" customHeight="1" x14ac:dyDescent="0.2">
      <c r="A73" s="175"/>
      <c r="B73" s="536"/>
      <c r="C73" s="60" t="s">
        <v>28</v>
      </c>
      <c r="D73" s="61">
        <f>SUM(E73:P73)</f>
        <v>38.4</v>
      </c>
      <c r="E73" s="62">
        <f>SUM(E70:E72)</f>
        <v>22.4</v>
      </c>
      <c r="F73" s="63">
        <f>SUM(F70:F72)</f>
        <v>16</v>
      </c>
      <c r="G73" s="64">
        <f>SUM(G70:G72)</f>
        <v>0</v>
      </c>
      <c r="H73" s="116"/>
      <c r="I73" s="116"/>
      <c r="J73" s="116"/>
      <c r="K73" s="117"/>
      <c r="L73" s="118"/>
      <c r="M73" s="119"/>
      <c r="N73" s="118"/>
      <c r="O73" s="116"/>
      <c r="P73" s="119"/>
      <c r="Q73" s="79"/>
      <c r="R73" s="79"/>
      <c r="S73" s="79"/>
    </row>
    <row r="74" spans="1:36" ht="19.5" customHeight="1" x14ac:dyDescent="0.2">
      <c r="A74" s="526" t="s">
        <v>120</v>
      </c>
      <c r="B74" s="569" t="s">
        <v>45</v>
      </c>
      <c r="C74" s="30" t="s">
        <v>35</v>
      </c>
      <c r="D74" s="267">
        <f>IFERROR(VLOOKUP($A74,Filtro!$5:$58,2,FALSE),0)</f>
        <v>744.00000000000023</v>
      </c>
      <c r="E74" s="227">
        <f>IFERROR(VLOOKUP($A74,Filtro!$5:$58,3,FALSE),0)</f>
        <v>30.799999999999997</v>
      </c>
      <c r="F74" s="227">
        <f>IFERROR(VLOOKUP($A74,Filtro!$5:$58,4,FALSE),0)</f>
        <v>77.600000000000023</v>
      </c>
      <c r="G74" s="227">
        <f>IFERROR(VLOOKUP($A74,Filtro!$5:$58,5,FALSE),0)</f>
        <v>311.60000000000002</v>
      </c>
      <c r="H74" s="227">
        <f>IFERROR(VLOOKUP($A74,Filtro!$5:$58,6,FALSE),0)</f>
        <v>215.60000000000005</v>
      </c>
      <c r="I74" s="227">
        <f>IFERROR(VLOOKUP($A74,Filtro!$5:$58,7,FALSE),0)</f>
        <v>108.4</v>
      </c>
      <c r="J74" s="268">
        <f>IFERROR(VLOOKUP($A74,Filtro!$5:$58,8,FALSE),0)</f>
        <v>0</v>
      </c>
      <c r="K74" s="268">
        <f>IFERROR(VLOOKUP($A74,Filtro!$5:$58,9,FALSE),0)</f>
        <v>0</v>
      </c>
      <c r="L74" s="269">
        <f>IFERROR(VLOOKUP($A74,Filtro!$5:$58,10,FALSE),0)</f>
        <v>0</v>
      </c>
      <c r="M74" s="270">
        <f>IFERROR(VLOOKUP($A74,Filtro!$5:$58,11,FALSE),0)</f>
        <v>0</v>
      </c>
      <c r="N74" s="271">
        <f>IFERROR(VLOOKUP($A74,Filtro!$5:$58,12,FALSE),0)</f>
        <v>0</v>
      </c>
      <c r="O74" s="272">
        <f>IFERROR(VLOOKUP($A74,Filtro!$5:$58,13,FALSE),0)</f>
        <v>0</v>
      </c>
      <c r="P74" s="270">
        <f>IFERROR(VLOOKUP($A74,Filtro!$5:$58,14,FALSE),0)</f>
        <v>0</v>
      </c>
      <c r="Q74" s="79"/>
      <c r="R74" s="79"/>
      <c r="S74" s="79"/>
    </row>
    <row r="75" spans="1:36" ht="19.5" customHeight="1" x14ac:dyDescent="0.2">
      <c r="A75" s="526" t="s">
        <v>121</v>
      </c>
      <c r="B75" s="571"/>
      <c r="C75" s="30" t="s">
        <v>36</v>
      </c>
      <c r="D75" s="273">
        <f>IFERROR(VLOOKUP($A75,Filtro!$5:$58,2,FALSE),0)</f>
        <v>417.99999999999989</v>
      </c>
      <c r="E75" s="274">
        <f>IFERROR(VLOOKUP($A75,Filtro!$5:$58,3,FALSE),0)</f>
        <v>10.399999999999999</v>
      </c>
      <c r="F75" s="274">
        <f>IFERROR(VLOOKUP($A75,Filtro!$5:$58,4,FALSE),0)</f>
        <v>41.6</v>
      </c>
      <c r="G75" s="274">
        <f>IFERROR(VLOOKUP($A75,Filtro!$5:$58,5,FALSE),0)</f>
        <v>212.00000000000006</v>
      </c>
      <c r="H75" s="274">
        <f>IFERROR(VLOOKUP($A75,Filtro!$5:$58,6,FALSE),0)</f>
        <v>77.600000000000009</v>
      </c>
      <c r="I75" s="274">
        <f>IFERROR(VLOOKUP($A75,Filtro!$5:$58,7,FALSE),0)</f>
        <v>71.599999999999994</v>
      </c>
      <c r="J75" s="275">
        <f>IFERROR(VLOOKUP($A75,Filtro!$5:$58,8,FALSE),0)</f>
        <v>4.8</v>
      </c>
      <c r="K75" s="275">
        <f>IFERROR(VLOOKUP($A75,Filtro!$5:$58,9,FALSE),0)</f>
        <v>0</v>
      </c>
      <c r="L75" s="276">
        <f>IFERROR(VLOOKUP($A75,Filtro!$5:$58,10,FALSE),0)</f>
        <v>0</v>
      </c>
      <c r="M75" s="277">
        <f>IFERROR(VLOOKUP($A75,Filtro!$5:$58,11,FALSE),0)</f>
        <v>0</v>
      </c>
      <c r="N75" s="278">
        <f>IFERROR(VLOOKUP($A75,Filtro!$5:$58,12,FALSE),0)</f>
        <v>0</v>
      </c>
      <c r="O75" s="279">
        <f>IFERROR(VLOOKUP($A75,Filtro!$5:$58,13,FALSE),0)</f>
        <v>0</v>
      </c>
      <c r="P75" s="277">
        <f>IFERROR(VLOOKUP($A75,Filtro!$5:$58,14,FALSE),0)</f>
        <v>0</v>
      </c>
      <c r="Q75" s="79"/>
      <c r="R75" s="79"/>
      <c r="S75" s="79"/>
    </row>
    <row r="76" spans="1:36" ht="19.5" customHeight="1" x14ac:dyDescent="0.15">
      <c r="A76" s="132"/>
      <c r="B76" s="573"/>
      <c r="C76" s="280" t="s">
        <v>28</v>
      </c>
      <c r="D76" s="134">
        <f>SUM(E76:P76)</f>
        <v>1162.0000000000002</v>
      </c>
      <c r="E76" s="281">
        <f t="shared" ref="E76:K76" si="6">SUM(E74:E75)</f>
        <v>41.199999999999996</v>
      </c>
      <c r="F76" s="282">
        <f t="shared" si="6"/>
        <v>119.20000000000002</v>
      </c>
      <c r="G76" s="282">
        <f t="shared" si="6"/>
        <v>523.60000000000014</v>
      </c>
      <c r="H76" s="282">
        <f>SUM(H74:H75)</f>
        <v>293.20000000000005</v>
      </c>
      <c r="I76" s="282">
        <f t="shared" si="6"/>
        <v>180</v>
      </c>
      <c r="J76" s="282">
        <f t="shared" si="6"/>
        <v>4.8</v>
      </c>
      <c r="K76" s="283">
        <f t="shared" si="6"/>
        <v>0</v>
      </c>
      <c r="L76" s="284"/>
      <c r="M76" s="285"/>
      <c r="N76" s="284"/>
      <c r="O76" s="286"/>
      <c r="P76" s="287"/>
      <c r="Q76" s="79"/>
      <c r="R76" s="79"/>
      <c r="S76" s="79"/>
    </row>
    <row r="77" spans="1:36" ht="19.5" customHeight="1" x14ac:dyDescent="0.15">
      <c r="A77" s="132"/>
      <c r="B77" s="567" t="s">
        <v>5</v>
      </c>
      <c r="C77" s="568"/>
      <c r="D77" s="134">
        <f>SUM(E77:P77)</f>
        <v>3266.4000000000005</v>
      </c>
      <c r="E77" s="135">
        <f t="shared" ref="E77:P77" si="7">+E61+E69+E73+E76</f>
        <v>81.599999999999994</v>
      </c>
      <c r="F77" s="137">
        <f t="shared" si="7"/>
        <v>198.20000000000002</v>
      </c>
      <c r="G77" s="137">
        <f t="shared" si="7"/>
        <v>746.60000000000014</v>
      </c>
      <c r="H77" s="137">
        <f t="shared" si="7"/>
        <v>729.2</v>
      </c>
      <c r="I77" s="137">
        <f t="shared" si="7"/>
        <v>426</v>
      </c>
      <c r="J77" s="137">
        <f t="shared" si="7"/>
        <v>599.79999999999995</v>
      </c>
      <c r="K77" s="288">
        <f t="shared" si="7"/>
        <v>413</v>
      </c>
      <c r="L77" s="118">
        <f>+L61+L69+L73+L76</f>
        <v>17</v>
      </c>
      <c r="M77" s="289">
        <f t="shared" si="7"/>
        <v>1</v>
      </c>
      <c r="N77" s="290">
        <f t="shared" si="7"/>
        <v>36</v>
      </c>
      <c r="O77" s="291">
        <f t="shared" si="7"/>
        <v>16</v>
      </c>
      <c r="P77" s="292">
        <f t="shared" si="7"/>
        <v>2</v>
      </c>
      <c r="Q77" s="79"/>
      <c r="R77" s="79"/>
      <c r="S77" s="79"/>
    </row>
    <row r="78" spans="1:36" ht="19.5" customHeight="1" x14ac:dyDescent="0.15">
      <c r="B78" s="141"/>
      <c r="C78" s="141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79"/>
      <c r="R78" s="79"/>
      <c r="S78" s="79"/>
    </row>
    <row r="79" spans="1:36" ht="29.25" customHeight="1" x14ac:dyDescent="0.2">
      <c r="B79" s="9" t="s">
        <v>46</v>
      </c>
      <c r="D79" s="143"/>
    </row>
    <row r="80" spans="1:36" ht="27.75" customHeight="1" x14ac:dyDescent="0.15">
      <c r="B80" s="569" t="s">
        <v>3</v>
      </c>
      <c r="C80" s="570"/>
      <c r="D80" s="534" t="s">
        <v>5</v>
      </c>
      <c r="E80" s="534" t="s">
        <v>38</v>
      </c>
      <c r="F80" s="534" t="s">
        <v>47</v>
      </c>
      <c r="G80" s="540" t="s">
        <v>6</v>
      </c>
      <c r="H80" s="541"/>
      <c r="I80" s="541"/>
      <c r="J80" s="541"/>
      <c r="K80" s="541"/>
      <c r="L80" s="541"/>
      <c r="M80" s="542"/>
      <c r="N80" s="540" t="s">
        <v>7</v>
      </c>
      <c r="O80" s="542"/>
      <c r="P80" s="543" t="s">
        <v>8</v>
      </c>
      <c r="Q80" s="544"/>
      <c r="R80" s="545"/>
      <c r="T80" s="1"/>
    </row>
    <row r="81" spans="1:37" ht="20.100000000000001" customHeight="1" x14ac:dyDescent="0.15">
      <c r="B81" s="571"/>
      <c r="C81" s="572"/>
      <c r="D81" s="571"/>
      <c r="E81" s="535"/>
      <c r="F81" s="535"/>
      <c r="G81" s="546" t="s">
        <v>9</v>
      </c>
      <c r="H81" s="549" t="s">
        <v>10</v>
      </c>
      <c r="I81" s="555" t="s">
        <v>11</v>
      </c>
      <c r="J81" s="558" t="s">
        <v>12</v>
      </c>
      <c r="K81" s="555" t="s">
        <v>13</v>
      </c>
      <c r="L81" s="555" t="s">
        <v>14</v>
      </c>
      <c r="M81" s="561" t="s">
        <v>15</v>
      </c>
      <c r="N81" s="591" t="s">
        <v>16</v>
      </c>
      <c r="O81" s="575" t="s">
        <v>17</v>
      </c>
      <c r="P81" s="564" t="s">
        <v>18</v>
      </c>
      <c r="Q81" s="578" t="s">
        <v>19</v>
      </c>
      <c r="R81" s="570" t="s">
        <v>20</v>
      </c>
      <c r="T81" s="1"/>
    </row>
    <row r="82" spans="1:37" ht="25.5" customHeight="1" x14ac:dyDescent="0.15">
      <c r="B82" s="571"/>
      <c r="C82" s="572"/>
      <c r="D82" s="571"/>
      <c r="E82" s="535"/>
      <c r="F82" s="535"/>
      <c r="G82" s="547"/>
      <c r="H82" s="550"/>
      <c r="I82" s="556"/>
      <c r="J82" s="559"/>
      <c r="K82" s="556"/>
      <c r="L82" s="556"/>
      <c r="M82" s="562"/>
      <c r="N82" s="592"/>
      <c r="O82" s="576"/>
      <c r="P82" s="565"/>
      <c r="Q82" s="579"/>
      <c r="R82" s="572"/>
      <c r="T82" s="1"/>
    </row>
    <row r="83" spans="1:37" ht="33.75" customHeight="1" x14ac:dyDescent="0.15">
      <c r="B83" s="573"/>
      <c r="C83" s="574"/>
      <c r="D83" s="571"/>
      <c r="E83" s="536"/>
      <c r="F83" s="536"/>
      <c r="G83" s="548"/>
      <c r="H83" s="551"/>
      <c r="I83" s="557"/>
      <c r="J83" s="560"/>
      <c r="K83" s="557"/>
      <c r="L83" s="557"/>
      <c r="M83" s="563"/>
      <c r="N83" s="593"/>
      <c r="O83" s="577"/>
      <c r="P83" s="566"/>
      <c r="Q83" s="580"/>
      <c r="R83" s="574"/>
      <c r="T83" s="1"/>
    </row>
    <row r="84" spans="1:37" ht="18.75" customHeight="1" x14ac:dyDescent="0.2">
      <c r="A84" s="527" t="s">
        <v>124</v>
      </c>
      <c r="B84" s="583" t="s">
        <v>21</v>
      </c>
      <c r="C84" s="584"/>
      <c r="D84" s="293">
        <f>IFERROR(VLOOKUP($A84,Filtro!$5:$58,2,FALSE),0)</f>
        <v>1094</v>
      </c>
      <c r="E84" s="294">
        <f>IFERROR(VLOOKUP($A84,Filtro!$5:$58,3,FALSE),0)</f>
        <v>498</v>
      </c>
      <c r="F84" s="294">
        <f>IFERROR(VLOOKUP($A84,Filtro!$5:$58,4,FALSE),0)</f>
        <v>601</v>
      </c>
      <c r="G84" s="295">
        <f>IFERROR(VLOOKUP($A84,Filtro!$5:$58,5,FALSE),0)</f>
        <v>12</v>
      </c>
      <c r="H84" s="296">
        <f>IFERROR(VLOOKUP($A84,Filtro!$5:$58,6,FALSE),0)</f>
        <v>40</v>
      </c>
      <c r="I84" s="297">
        <f>IFERROR(VLOOKUP($A84,Filtro!$5:$58,7,FALSE),0)</f>
        <v>118</v>
      </c>
      <c r="J84" s="297">
        <f>IFERROR(VLOOKUP($A84,Filtro!$5:$58,8,FALSE),0)</f>
        <v>227</v>
      </c>
      <c r="K84" s="297">
        <f>IFERROR(VLOOKUP($A84,Filtro!$5:$58,9,FALSE),0)</f>
        <v>123</v>
      </c>
      <c r="L84" s="297">
        <f>IFERROR(VLOOKUP($A84,Filtro!$5:$58,10,FALSE),0)</f>
        <v>298</v>
      </c>
      <c r="M84" s="298">
        <f>IFERROR(VLOOKUP($A84,Filtro!$5:$58,11,FALSE),0)</f>
        <v>221</v>
      </c>
      <c r="N84" s="295">
        <f>IFERROR(VLOOKUP($A84,Filtro!$5:$58,12,FALSE),0)</f>
        <v>20</v>
      </c>
      <c r="O84" s="299">
        <f>IFERROR(VLOOKUP($A84,Filtro!$5:$58,13,FALSE),0)</f>
        <v>0</v>
      </c>
      <c r="P84" s="296">
        <f>IFERROR(VLOOKUP($A84,Filtro!$5:$58,14,FALSE),0)</f>
        <v>19</v>
      </c>
      <c r="Q84" s="300">
        <f>IFERROR(VLOOKUP($A84,Filtro!$5:$58,15,FALSE),0)</f>
        <v>14</v>
      </c>
      <c r="R84" s="301">
        <f>IFERROR(VLOOKUP($A84,Filtro!$5:$58,16,FALSE),0)</f>
        <v>2</v>
      </c>
      <c r="S84" s="151" t="str">
        <f>AA84&amp;AB84</f>
        <v/>
      </c>
      <c r="T84" s="1"/>
      <c r="AA84" s="302" t="str">
        <f>IF(AF84=1,"* La suma del Total según grupo etario, gestantes y Personas que amamantan no pueden superar al Total por Sexo. ","")</f>
        <v/>
      </c>
      <c r="AB84" s="303"/>
      <c r="AC84" s="51"/>
      <c r="AD84" s="51"/>
      <c r="AF84" s="51">
        <f>IF(SUM(E84:F84)&lt;SUM(G84:M84,N84,P84:R84),1,0)</f>
        <v>0</v>
      </c>
      <c r="AG84" s="51"/>
      <c r="AH84" s="51"/>
      <c r="AI84" s="51"/>
      <c r="AJ84" s="51"/>
      <c r="AK84" s="21"/>
    </row>
    <row r="85" spans="1:37" ht="18.75" customHeight="1" x14ac:dyDescent="0.2">
      <c r="A85" s="527" t="s">
        <v>134</v>
      </c>
      <c r="B85" s="152" t="s">
        <v>29</v>
      </c>
      <c r="C85" s="153"/>
      <c r="D85" s="304">
        <f>IFERROR(VLOOKUP($A85,Filtro!$5:$58,2,FALSE),0)</f>
        <v>8</v>
      </c>
      <c r="E85" s="305">
        <f>IFERROR(VLOOKUP($A85,Filtro!$5:$58,3,FALSE),0)</f>
        <v>6</v>
      </c>
      <c r="F85" s="305">
        <f>IFERROR(VLOOKUP($A85,Filtro!$5:$58,4,FALSE),0)</f>
        <v>4</v>
      </c>
      <c r="G85" s="306">
        <f>IFERROR(VLOOKUP($A85,Filtro!$5:$58,5,FALSE),0)</f>
        <v>0</v>
      </c>
      <c r="H85" s="307">
        <f>IFERROR(VLOOKUP($A85,Filtro!$5:$58,6,FALSE),0)</f>
        <v>0</v>
      </c>
      <c r="I85" s="308">
        <f>IFERROR(VLOOKUP($A85,Filtro!$5:$58,7,FALSE),0)</f>
        <v>0</v>
      </c>
      <c r="J85" s="308">
        <f>IFERROR(VLOOKUP($A85,Filtro!$5:$58,8,FALSE),0)</f>
        <v>0</v>
      </c>
      <c r="K85" s="308">
        <f>IFERROR(VLOOKUP($A85,Filtro!$5:$58,9,FALSE),0)</f>
        <v>1</v>
      </c>
      <c r="L85" s="308">
        <f>IFERROR(VLOOKUP($A85,Filtro!$5:$58,10,FALSE),0)</f>
        <v>6</v>
      </c>
      <c r="M85" s="309">
        <f>IFERROR(VLOOKUP($A85,Filtro!$5:$58,11,FALSE),0)</f>
        <v>1</v>
      </c>
      <c r="N85" s="310">
        <f>IFERROR(VLOOKUP($A85,Filtro!$5:$58,12,FALSE),0)</f>
        <v>0</v>
      </c>
      <c r="O85" s="309">
        <f>IFERROR(VLOOKUP($A85,Filtro!$5:$58,13,FALSE),0)</f>
        <v>0</v>
      </c>
      <c r="P85" s="307">
        <f>IFERROR(VLOOKUP($A85,Filtro!$5:$58,14,FALSE),0)</f>
        <v>0</v>
      </c>
      <c r="Q85" s="311">
        <f>IFERROR(VLOOKUP($A85,Filtro!$5:$58,15,FALSE),0)</f>
        <v>0</v>
      </c>
      <c r="R85" s="312">
        <f>IFERROR(VLOOKUP($A85,Filtro!$5:$58,16,FALSE),0)</f>
        <v>0</v>
      </c>
      <c r="S85" s="151" t="str">
        <f t="shared" ref="S85:S87" si="8">AA85&amp;AB85</f>
        <v/>
      </c>
      <c r="T85" s="214"/>
      <c r="U85" s="214"/>
      <c r="V85" s="214"/>
      <c r="W85" s="214"/>
      <c r="X85" s="214"/>
      <c r="AA85" s="302" t="str">
        <f>IF(AF85=1,"* La suma del Total según grupo etario, gestantes y Personas que amamantan no pueden superar al Total por Sexo. ","")</f>
        <v/>
      </c>
      <c r="AB85" s="51"/>
      <c r="AC85" s="51"/>
      <c r="AD85" s="51"/>
      <c r="AF85" s="51">
        <f>IF(D85&lt;SUM(G85:M85,O85:R85),1,0)</f>
        <v>0</v>
      </c>
      <c r="AG85" s="51"/>
      <c r="AH85" s="51"/>
      <c r="AI85" s="51"/>
      <c r="AJ85" s="51"/>
      <c r="AK85" s="21"/>
    </row>
    <row r="86" spans="1:37" ht="18.75" customHeight="1" x14ac:dyDescent="0.2">
      <c r="A86" s="527" t="s">
        <v>129</v>
      </c>
      <c r="B86" s="607" t="s">
        <v>31</v>
      </c>
      <c r="C86" s="608"/>
      <c r="D86" s="313">
        <f>IFERROR(VLOOKUP($A86,Filtro!$5:$58,2,FALSE),0)</f>
        <v>10</v>
      </c>
      <c r="E86" s="305">
        <f>IFERROR(VLOOKUP($A86,Filtro!$5:$58,3,FALSE),0)</f>
        <v>4</v>
      </c>
      <c r="F86" s="305">
        <f>IFERROR(VLOOKUP($A86,Filtro!$5:$58,4,FALSE),0)</f>
        <v>6</v>
      </c>
      <c r="G86" s="306">
        <f>IFERROR(VLOOKUP($A86,Filtro!$5:$58,5,FALSE),0)</f>
        <v>6</v>
      </c>
      <c r="H86" s="307">
        <f>IFERROR(VLOOKUP($A86,Filtro!$5:$58,6,FALSE),0)</f>
        <v>4</v>
      </c>
      <c r="I86" s="308">
        <f>IFERROR(VLOOKUP($A86,Filtro!$5:$58,7,FALSE),0)</f>
        <v>0</v>
      </c>
      <c r="J86" s="209">
        <f>IFERROR(VLOOKUP($A86,Filtro!$5:$58,8,FALSE),0)</f>
        <v>0</v>
      </c>
      <c r="K86" s="209">
        <f>IFERROR(VLOOKUP($A86,Filtro!$5:$58,9,FALSE),0)</f>
        <v>0</v>
      </c>
      <c r="L86" s="209">
        <f>IFERROR(VLOOKUP($A86,Filtro!$5:$58,10,FALSE),0)</f>
        <v>0</v>
      </c>
      <c r="M86" s="314">
        <f>IFERROR(VLOOKUP($A86,Filtro!$5:$58,11,FALSE),0)</f>
        <v>0</v>
      </c>
      <c r="N86" s="310">
        <f>IFERROR(VLOOKUP($A86,Filtro!$5:$58,12,FALSE),0)</f>
        <v>0</v>
      </c>
      <c r="O86" s="315">
        <f>IFERROR(VLOOKUP($A86,Filtro!$5:$58,13,FALSE),0)</f>
        <v>0</v>
      </c>
      <c r="P86" s="316">
        <f>IFERROR(VLOOKUP($A86,Filtro!$5:$58,14,FALSE),0)</f>
        <v>0</v>
      </c>
      <c r="Q86" s="317">
        <f>IFERROR(VLOOKUP($A86,Filtro!$5:$58,15,FALSE),0)</f>
        <v>0</v>
      </c>
      <c r="R86" s="318">
        <f>IFERROR(VLOOKUP($A86,Filtro!$5:$58,16,FALSE),0)</f>
        <v>0</v>
      </c>
      <c r="S86" s="151" t="str">
        <f t="shared" si="8"/>
        <v/>
      </c>
      <c r="T86" s="214"/>
      <c r="U86" s="214"/>
      <c r="V86" s="214"/>
      <c r="W86" s="214"/>
      <c r="X86" s="214"/>
      <c r="AA86" s="302" t="str">
        <f t="shared" ref="AA86:AA87" si="9">IF(AF86=1,"* El Total según grupo etario no puede superar al Total por Sexo. ","")</f>
        <v/>
      </c>
      <c r="AB86" s="51"/>
      <c r="AC86" s="51"/>
      <c r="AD86" s="51"/>
      <c r="AF86" s="51">
        <f t="shared" ref="AF86:AF87" si="10">IF(D86&lt;SUM(G86:M86),1,0)</f>
        <v>0</v>
      </c>
      <c r="AG86" s="51"/>
      <c r="AH86" s="51"/>
      <c r="AI86" s="51"/>
      <c r="AJ86" s="51"/>
      <c r="AK86" s="21"/>
    </row>
    <row r="87" spans="1:37" ht="18.75" customHeight="1" x14ac:dyDescent="0.2">
      <c r="A87" s="527" t="s">
        <v>125</v>
      </c>
      <c r="B87" s="609" t="s">
        <v>48</v>
      </c>
      <c r="C87" s="610"/>
      <c r="D87" s="319">
        <f>IFERROR(VLOOKUP($A87,Filtro!$5:$58,2,FALSE),0)</f>
        <v>334</v>
      </c>
      <c r="E87" s="320">
        <f>IFERROR(VLOOKUP($A87,Filtro!$5:$58,3,FALSE),0)</f>
        <v>205</v>
      </c>
      <c r="F87" s="320">
        <f>IFERROR(VLOOKUP($A87,Filtro!$5:$58,4,FALSE),0)</f>
        <v>121</v>
      </c>
      <c r="G87" s="321">
        <f>IFERROR(VLOOKUP($A87,Filtro!$5:$58,5,FALSE),0)</f>
        <v>14</v>
      </c>
      <c r="H87" s="322">
        <f>IFERROR(VLOOKUP($A87,Filtro!$5:$58,6,FALSE),0)</f>
        <v>35</v>
      </c>
      <c r="I87" s="322">
        <f>IFERROR(VLOOKUP($A87,Filtro!$5:$58,7,FALSE),0)</f>
        <v>147</v>
      </c>
      <c r="J87" s="322">
        <f>IFERROR(VLOOKUP($A87,Filtro!$5:$58,8,FALSE),0)</f>
        <v>84</v>
      </c>
      <c r="K87" s="323">
        <f>IFERROR(VLOOKUP($A87,Filtro!$5:$58,9,FALSE),0)</f>
        <v>53</v>
      </c>
      <c r="L87" s="200">
        <f>IFERROR(VLOOKUP($A87,Filtro!$5:$58,10,FALSE),0)</f>
        <v>1</v>
      </c>
      <c r="M87" s="324">
        <f>IFERROR(VLOOKUP($A87,Filtro!$5:$58,11,FALSE),0)</f>
        <v>0</v>
      </c>
      <c r="N87" s="325">
        <f>IFERROR(VLOOKUP($A87,Filtro!$5:$58,12,FALSE),0)</f>
        <v>0</v>
      </c>
      <c r="O87" s="326">
        <f>IFERROR(VLOOKUP($A87,Filtro!$5:$58,13,FALSE),0)</f>
        <v>0</v>
      </c>
      <c r="P87" s="327">
        <f>IFERROR(VLOOKUP($A87,Filtro!$5:$58,14,FALSE),0)</f>
        <v>0</v>
      </c>
      <c r="Q87" s="328">
        <f>IFERROR(VLOOKUP($A87,Filtro!$5:$58,15,FALSE),0)</f>
        <v>0</v>
      </c>
      <c r="R87" s="329">
        <f>IFERROR(VLOOKUP($A87,Filtro!$5:$58,16,FALSE),0)</f>
        <v>0</v>
      </c>
      <c r="S87" s="151" t="str">
        <f t="shared" si="8"/>
        <v/>
      </c>
      <c r="T87" s="214"/>
      <c r="U87" s="214"/>
      <c r="V87" s="214"/>
      <c r="W87" s="214"/>
      <c r="X87" s="214"/>
      <c r="AA87" s="302" t="str">
        <f t="shared" si="9"/>
        <v/>
      </c>
      <c r="AB87" s="51"/>
      <c r="AC87" s="51"/>
      <c r="AD87" s="51"/>
      <c r="AF87" s="51">
        <f t="shared" si="10"/>
        <v>0</v>
      </c>
      <c r="AG87" s="51"/>
      <c r="AH87" s="51"/>
      <c r="AI87" s="51"/>
      <c r="AJ87" s="51"/>
      <c r="AK87" s="21"/>
    </row>
    <row r="88" spans="1:37" ht="18.75" customHeight="1" x14ac:dyDescent="0.2">
      <c r="A88" s="175"/>
      <c r="B88" s="573" t="s">
        <v>5</v>
      </c>
      <c r="C88" s="611"/>
      <c r="D88" s="330">
        <f t="shared" ref="D88" si="11">SUM(E88:F88)</f>
        <v>1445</v>
      </c>
      <c r="E88" s="330">
        <f t="shared" ref="E88:M88" si="12">SUM(E84:E87)</f>
        <v>713</v>
      </c>
      <c r="F88" s="330">
        <f t="shared" si="12"/>
        <v>732</v>
      </c>
      <c r="G88" s="177">
        <f t="shared" si="12"/>
        <v>32</v>
      </c>
      <c r="H88" s="178">
        <f t="shared" si="12"/>
        <v>79</v>
      </c>
      <c r="I88" s="178">
        <f t="shared" si="12"/>
        <v>265</v>
      </c>
      <c r="J88" s="178">
        <f t="shared" si="12"/>
        <v>311</v>
      </c>
      <c r="K88" s="178">
        <f t="shared" si="12"/>
        <v>177</v>
      </c>
      <c r="L88" s="178">
        <f t="shared" si="12"/>
        <v>305</v>
      </c>
      <c r="M88" s="331">
        <f t="shared" si="12"/>
        <v>222</v>
      </c>
      <c r="N88" s="177">
        <f>SUM(N84)</f>
        <v>20</v>
      </c>
      <c r="O88" s="332">
        <f>SUM(O85)</f>
        <v>0</v>
      </c>
      <c r="P88" s="177">
        <f>SUM(P84:P85)</f>
        <v>19</v>
      </c>
      <c r="Q88" s="178">
        <f>SUM(Q84:Q85)</f>
        <v>14</v>
      </c>
      <c r="R88" s="331">
        <f>SUM(R84:R85)</f>
        <v>2</v>
      </c>
      <c r="S88" s="151"/>
      <c r="T88" s="214"/>
      <c r="U88" s="214"/>
      <c r="V88" s="214"/>
      <c r="W88" s="214"/>
      <c r="X88" s="214"/>
      <c r="AA88" s="8"/>
      <c r="AB88" s="8"/>
      <c r="AC88" s="8"/>
      <c r="AD88" s="8"/>
      <c r="AF88" s="8"/>
      <c r="AG88" s="8"/>
      <c r="AH88" s="8"/>
      <c r="AI88" s="8"/>
      <c r="AJ88" s="8"/>
      <c r="AK88" s="21"/>
    </row>
    <row r="89" spans="1:37" ht="18.75" customHeight="1" x14ac:dyDescent="0.2">
      <c r="A89" s="526" t="s">
        <v>173</v>
      </c>
      <c r="B89" s="600" t="s">
        <v>42</v>
      </c>
      <c r="C89" s="601"/>
      <c r="D89" s="333">
        <f>IFERROR(VLOOKUP($A89,Filtro!$5:$58,2,FALSE),0)</f>
        <v>0</v>
      </c>
      <c r="E89" s="334">
        <f>IFERROR(VLOOKUP($A89,Filtro!$5:$58,3,FALSE),0)</f>
        <v>0</v>
      </c>
      <c r="F89" s="335">
        <f>IFERROR(VLOOKUP($A89,Filtro!$5:$58,4,FALSE),0)</f>
        <v>0</v>
      </c>
      <c r="G89" s="336">
        <f>IFERROR(VLOOKUP($A89,Filtro!$5:$58,5,FALSE),0)</f>
        <v>0</v>
      </c>
      <c r="H89" s="337">
        <f>IFERROR(VLOOKUP($A89,Filtro!$5:$58,6,FALSE),0)</f>
        <v>0</v>
      </c>
      <c r="I89" s="337">
        <f>IFERROR(VLOOKUP($A89,Filtro!$5:$58,7,FALSE),0)</f>
        <v>0</v>
      </c>
      <c r="J89" s="337">
        <f>IFERROR(VLOOKUP($A89,Filtro!$5:$58,8,FALSE),0)</f>
        <v>0</v>
      </c>
      <c r="K89" s="338">
        <f>IFERROR(VLOOKUP($A89,Filtro!$5:$58,9,FALSE),0)</f>
        <v>0</v>
      </c>
      <c r="L89" s="339">
        <f>IFERROR(VLOOKUP($A89,Filtro!$5:$58,10,FALSE),0)</f>
        <v>0</v>
      </c>
      <c r="M89" s="340">
        <f>IFERROR(VLOOKUP($A89,Filtro!$5:$58,11,FALSE),0)</f>
        <v>0</v>
      </c>
      <c r="N89" s="341">
        <f>IFERROR(VLOOKUP($A89,Filtro!$5:$58,12,FALSE),0)</f>
        <v>0</v>
      </c>
      <c r="O89" s="342">
        <f>IFERROR(VLOOKUP($A89,Filtro!$5:$58,13,FALSE),0)</f>
        <v>0</v>
      </c>
      <c r="P89" s="341">
        <f>IFERROR(VLOOKUP($A89,Filtro!$5:$58,14,FALSE),0)</f>
        <v>0</v>
      </c>
      <c r="Q89" s="343">
        <f>IFERROR(VLOOKUP($A89,Filtro!$5:$58,15,FALSE),0)</f>
        <v>0</v>
      </c>
      <c r="R89" s="344">
        <f>IFERROR(VLOOKUP($A89,Filtro!$5:$58,16,FALSE),0)</f>
        <v>0</v>
      </c>
      <c r="S89" s="151" t="str">
        <f>AA89&amp;AC89&amp;AB89</f>
        <v/>
      </c>
      <c r="T89" s="214"/>
      <c r="U89" s="214"/>
      <c r="V89" s="214"/>
      <c r="W89" s="214"/>
      <c r="X89" s="214"/>
      <c r="AA89" s="51" t="str">
        <f>IF(AF89=1,"* La suma del Total según grupo etario, gestantes y Personas que amamantan no pueden superar al Total por Sexo. ","")</f>
        <v/>
      </c>
      <c r="AB89" s="51" t="str">
        <f>IF(AG89=1,"* Compruebe que lo ingresado en Programas Sociales no supere al Total registrado en los subprogramas. ","")</f>
        <v/>
      </c>
      <c r="AC89" s="345" t="str">
        <f>IF(AH89=1,"* El Total registrado en Programas Sociales no puede ser mayor al Total registrado en los subprogramas. ","")</f>
        <v/>
      </c>
      <c r="AD89" s="51"/>
      <c r="AF89" s="51">
        <f>IF(SUM(E89:F89)&lt;SUM(G89:R89),1,0)</f>
        <v>0</v>
      </c>
      <c r="AG89" s="51">
        <f>IF(OR(E89&gt;E88,F89&gt;F88,G89&gt;G88,H89&gt;H88,I89&gt;I88,J89&gt;J88,K89&gt;K88,L89&gt;L88,M89&gt;M88,N89&gt;N88,O89&gt;O88,P89&gt;P88,Q89&gt;Q88,R89&gt;R88),1,0)</f>
        <v>0</v>
      </c>
      <c r="AH89" s="51">
        <f>IF(D89&gt;D88,1,0)</f>
        <v>0</v>
      </c>
      <c r="AI89" s="51"/>
      <c r="AJ89" s="51"/>
      <c r="AK89" s="21"/>
    </row>
    <row r="90" spans="1:37" ht="15" customHeight="1" x14ac:dyDescent="0.15">
      <c r="B90" s="8" t="s">
        <v>43</v>
      </c>
      <c r="C90" s="346"/>
      <c r="D90" s="347"/>
      <c r="E90" s="348"/>
      <c r="F90" s="348"/>
      <c r="G90" s="348"/>
      <c r="H90" s="348"/>
      <c r="I90" s="348"/>
      <c r="J90" s="347"/>
      <c r="K90" s="347"/>
      <c r="L90" s="347"/>
      <c r="M90" s="347"/>
      <c r="N90" s="347"/>
      <c r="O90" s="347"/>
      <c r="P90" s="347"/>
      <c r="S90" s="1"/>
      <c r="AB90" s="21"/>
      <c r="AC90" s="21"/>
      <c r="AD90" s="21"/>
      <c r="AE90" s="21"/>
      <c r="AF90" s="21"/>
      <c r="AG90" s="21"/>
      <c r="AH90" s="21"/>
      <c r="AI90" s="21"/>
      <c r="AJ90" s="21"/>
    </row>
    <row r="91" spans="1:37" ht="15" customHeight="1" x14ac:dyDescent="0.15">
      <c r="C91" s="346"/>
      <c r="D91" s="347"/>
      <c r="E91" s="348"/>
      <c r="F91" s="348"/>
      <c r="G91" s="348"/>
      <c r="H91" s="348"/>
      <c r="I91" s="348"/>
      <c r="J91" s="347"/>
      <c r="K91" s="347"/>
      <c r="L91" s="347"/>
      <c r="M91" s="347"/>
      <c r="N91" s="347"/>
      <c r="O91" s="347"/>
      <c r="P91" s="347"/>
      <c r="S91" s="1"/>
      <c r="AB91" s="21"/>
      <c r="AC91" s="21"/>
      <c r="AD91" s="21"/>
      <c r="AE91" s="21"/>
      <c r="AF91" s="21"/>
      <c r="AG91" s="21"/>
      <c r="AH91" s="21"/>
      <c r="AI91" s="21"/>
      <c r="AJ91" s="21"/>
    </row>
    <row r="92" spans="1:37" ht="30.75" customHeight="1" x14ac:dyDescent="0.2">
      <c r="B92" s="9" t="s">
        <v>49</v>
      </c>
      <c r="H92" s="528"/>
      <c r="I92" s="528"/>
      <c r="S92" s="1"/>
      <c r="AB92" s="21"/>
      <c r="AC92" s="21"/>
      <c r="AD92" s="21"/>
      <c r="AE92" s="21"/>
      <c r="AF92" s="21"/>
      <c r="AG92" s="21"/>
      <c r="AH92" s="21"/>
      <c r="AI92" s="21"/>
      <c r="AJ92" s="21"/>
    </row>
    <row r="93" spans="1:37" ht="21" customHeight="1" x14ac:dyDescent="0.15">
      <c r="B93" s="569" t="s">
        <v>4</v>
      </c>
      <c r="C93" s="570"/>
      <c r="D93" s="534" t="s">
        <v>50</v>
      </c>
      <c r="E93" s="602" t="s">
        <v>51</v>
      </c>
      <c r="F93" s="603"/>
      <c r="G93" s="534" t="s">
        <v>52</v>
      </c>
      <c r="H93" s="604" t="s">
        <v>53</v>
      </c>
      <c r="I93" s="605"/>
      <c r="J93" s="605"/>
      <c r="K93" s="605"/>
      <c r="L93" s="605"/>
      <c r="M93" s="605"/>
      <c r="N93" s="606"/>
      <c r="O93" s="621" t="s">
        <v>54</v>
      </c>
      <c r="Q93" s="1"/>
      <c r="Y93" s="11"/>
      <c r="Z93" s="21"/>
      <c r="AA93" s="21"/>
      <c r="AB93" s="21"/>
      <c r="AC93" s="21"/>
      <c r="AD93" s="21"/>
      <c r="AE93" s="21"/>
      <c r="AF93" s="21"/>
      <c r="AG93" s="21"/>
      <c r="AH93" s="21"/>
    </row>
    <row r="94" spans="1:37" ht="23.25" customHeight="1" x14ac:dyDescent="0.15">
      <c r="B94" s="571"/>
      <c r="C94" s="572"/>
      <c r="D94" s="535"/>
      <c r="E94" s="591" t="s">
        <v>55</v>
      </c>
      <c r="F94" s="575" t="s">
        <v>56</v>
      </c>
      <c r="G94" s="535"/>
      <c r="H94" s="602" t="s">
        <v>57</v>
      </c>
      <c r="I94" s="624"/>
      <c r="J94" s="603"/>
      <c r="K94" s="591" t="s">
        <v>58</v>
      </c>
      <c r="L94" s="578" t="s">
        <v>59</v>
      </c>
      <c r="M94" s="552" t="s">
        <v>60</v>
      </c>
      <c r="N94" s="534" t="s">
        <v>61</v>
      </c>
      <c r="O94" s="622"/>
      <c r="Q94" s="1"/>
      <c r="Y94" s="11"/>
      <c r="Z94" s="21"/>
      <c r="AA94" s="21"/>
      <c r="AB94" s="21"/>
      <c r="AC94" s="21"/>
      <c r="AD94" s="21"/>
      <c r="AE94" s="21"/>
      <c r="AF94" s="21"/>
      <c r="AG94" s="21"/>
      <c r="AH94" s="21"/>
    </row>
    <row r="95" spans="1:37" ht="26.25" customHeight="1" x14ac:dyDescent="0.15">
      <c r="B95" s="571"/>
      <c r="C95" s="572"/>
      <c r="D95" s="536"/>
      <c r="E95" s="593"/>
      <c r="F95" s="577"/>
      <c r="G95" s="536"/>
      <c r="H95" s="349" t="s">
        <v>62</v>
      </c>
      <c r="I95" s="350" t="s">
        <v>63</v>
      </c>
      <c r="J95" s="351" t="s">
        <v>5</v>
      </c>
      <c r="K95" s="593"/>
      <c r="L95" s="580"/>
      <c r="M95" s="554"/>
      <c r="N95" s="536"/>
      <c r="O95" s="623"/>
      <c r="Q95" s="1"/>
      <c r="Y95" s="11"/>
      <c r="Z95" s="21"/>
      <c r="AA95" s="21"/>
      <c r="AB95" s="21"/>
      <c r="AC95" s="21"/>
      <c r="AD95" s="21"/>
      <c r="AE95" s="21"/>
      <c r="AF95" s="21"/>
      <c r="AG95" s="21"/>
      <c r="AH95" s="21"/>
    </row>
    <row r="96" spans="1:37" ht="18" customHeight="1" x14ac:dyDescent="0.15">
      <c r="B96" s="615" t="s">
        <v>22</v>
      </c>
      <c r="C96" s="616"/>
      <c r="D96" s="352"/>
      <c r="E96" s="353"/>
      <c r="F96" s="354"/>
      <c r="G96" s="355">
        <f>SUM(D96:F96)</f>
        <v>0</v>
      </c>
      <c r="H96" s="356">
        <f>D13+D20</f>
        <v>20440</v>
      </c>
      <c r="I96" s="357">
        <f>+D55+D62</f>
        <v>566</v>
      </c>
      <c r="J96" s="358">
        <f t="shared" ref="J96:J102" si="13">+H96+I96</f>
        <v>21006</v>
      </c>
      <c r="K96" s="359"/>
      <c r="L96" s="360"/>
      <c r="M96" s="150"/>
      <c r="N96" s="355">
        <f>SUM(J96:M96)</f>
        <v>21006</v>
      </c>
      <c r="O96" s="355">
        <f>G96-N96</f>
        <v>-21006</v>
      </c>
      <c r="Q96" s="1"/>
      <c r="Y96" s="11"/>
      <c r="Z96" s="21"/>
      <c r="AA96" s="21"/>
      <c r="AB96" s="21"/>
      <c r="AC96" s="21"/>
      <c r="AD96" s="21"/>
      <c r="AE96" s="21"/>
      <c r="AF96" s="21"/>
      <c r="AG96" s="21"/>
      <c r="AH96" s="21"/>
    </row>
    <row r="97" spans="1:440" ht="18" customHeight="1" x14ac:dyDescent="0.15">
      <c r="B97" s="361" t="s">
        <v>23</v>
      </c>
      <c r="C97" s="362"/>
      <c r="D97" s="363"/>
      <c r="E97" s="364"/>
      <c r="F97" s="365"/>
      <c r="G97" s="355">
        <f t="shared" ref="G97:G101" si="14">SUM(D97:F97)</f>
        <v>0</v>
      </c>
      <c r="H97" s="366">
        <f>D14+D21</f>
        <v>11341</v>
      </c>
      <c r="I97" s="367">
        <f>+D56+D63</f>
        <v>330</v>
      </c>
      <c r="J97" s="358">
        <f t="shared" si="13"/>
        <v>11671</v>
      </c>
      <c r="K97" s="149"/>
      <c r="L97" s="71"/>
      <c r="M97" s="150"/>
      <c r="N97" s="355">
        <f>SUM(J97:M97)</f>
        <v>11671</v>
      </c>
      <c r="O97" s="355">
        <f t="shared" ref="O97:O105" si="15">G97-N97</f>
        <v>-11671</v>
      </c>
      <c r="Q97" s="1"/>
      <c r="Y97" s="11"/>
      <c r="Z97" s="21"/>
      <c r="AA97" s="21"/>
      <c r="AB97" s="21"/>
      <c r="AC97" s="21"/>
      <c r="AD97" s="21"/>
      <c r="AE97" s="21"/>
      <c r="AF97" s="21"/>
      <c r="AG97" s="21"/>
      <c r="AH97" s="21"/>
    </row>
    <row r="98" spans="1:440" ht="18" customHeight="1" x14ac:dyDescent="0.15">
      <c r="B98" s="615" t="s">
        <v>24</v>
      </c>
      <c r="C98" s="616"/>
      <c r="D98" s="363"/>
      <c r="E98" s="364"/>
      <c r="F98" s="365"/>
      <c r="G98" s="355">
        <f t="shared" si="14"/>
        <v>0</v>
      </c>
      <c r="H98" s="366">
        <f>D15+D22</f>
        <v>67301</v>
      </c>
      <c r="I98" s="367">
        <f>+D57+D64</f>
        <v>1086</v>
      </c>
      <c r="J98" s="358">
        <f t="shared" si="13"/>
        <v>68387</v>
      </c>
      <c r="K98" s="149"/>
      <c r="L98" s="71"/>
      <c r="M98" s="150"/>
      <c r="N98" s="355">
        <f t="shared" ref="N98:N105" si="16">SUM(J98:M98)</f>
        <v>68387</v>
      </c>
      <c r="O98" s="355">
        <f t="shared" si="15"/>
        <v>-68387</v>
      </c>
      <c r="Q98" s="1"/>
      <c r="Y98" s="11"/>
      <c r="Z98" s="21"/>
      <c r="AA98" s="21"/>
      <c r="AB98" s="21"/>
      <c r="AC98" s="21"/>
      <c r="AD98" s="21"/>
      <c r="AE98" s="21"/>
      <c r="AF98" s="21"/>
      <c r="AG98" s="21"/>
      <c r="AH98" s="21"/>
    </row>
    <row r="99" spans="1:440" ht="18" customHeight="1" x14ac:dyDescent="0.15">
      <c r="B99" s="361" t="s">
        <v>25</v>
      </c>
      <c r="C99" s="362"/>
      <c r="D99" s="363"/>
      <c r="E99" s="364"/>
      <c r="F99" s="365"/>
      <c r="G99" s="355">
        <f t="shared" si="14"/>
        <v>0</v>
      </c>
      <c r="H99" s="366">
        <f>D16+D23</f>
        <v>2</v>
      </c>
      <c r="I99" s="367">
        <f>+D58+D65</f>
        <v>0</v>
      </c>
      <c r="J99" s="358">
        <f t="shared" si="13"/>
        <v>2</v>
      </c>
      <c r="K99" s="368"/>
      <c r="L99" s="368"/>
      <c r="M99" s="368"/>
      <c r="N99" s="355">
        <f t="shared" si="16"/>
        <v>2</v>
      </c>
      <c r="O99" s="355">
        <f t="shared" si="15"/>
        <v>-2</v>
      </c>
      <c r="Q99" s="1"/>
      <c r="Y99" s="11"/>
      <c r="Z99" s="21"/>
      <c r="AA99" s="21"/>
      <c r="AB99" s="21"/>
      <c r="AC99" s="21"/>
      <c r="AD99" s="21"/>
      <c r="AE99" s="21"/>
      <c r="AF99" s="21"/>
      <c r="AG99" s="21"/>
      <c r="AH99" s="21"/>
    </row>
    <row r="100" spans="1:440" ht="18" customHeight="1" x14ac:dyDescent="0.15">
      <c r="B100" s="615" t="s">
        <v>30</v>
      </c>
      <c r="C100" s="616"/>
      <c r="D100" s="363"/>
      <c r="E100" s="364"/>
      <c r="F100" s="365"/>
      <c r="G100" s="355">
        <f t="shared" si="14"/>
        <v>0</v>
      </c>
      <c r="H100" s="366">
        <f>D24+D30</f>
        <v>2937</v>
      </c>
      <c r="I100" s="367">
        <f>+D66+D72</f>
        <v>14</v>
      </c>
      <c r="J100" s="358">
        <f t="shared" si="13"/>
        <v>2951</v>
      </c>
      <c r="K100" s="368"/>
      <c r="L100" s="368"/>
      <c r="M100" s="368"/>
      <c r="N100" s="355">
        <f t="shared" si="16"/>
        <v>2951</v>
      </c>
      <c r="O100" s="355">
        <f t="shared" si="15"/>
        <v>-2951</v>
      </c>
      <c r="Q100" s="1"/>
      <c r="Y100" s="11"/>
      <c r="Z100" s="21"/>
      <c r="AA100" s="21"/>
      <c r="AB100" s="21"/>
      <c r="AC100" s="21"/>
      <c r="AD100" s="21"/>
      <c r="AE100" s="21"/>
      <c r="AF100" s="21"/>
      <c r="AG100" s="21"/>
      <c r="AH100" s="21"/>
    </row>
    <row r="101" spans="1:440" ht="18" customHeight="1" x14ac:dyDescent="0.15">
      <c r="B101" s="369" t="s">
        <v>26</v>
      </c>
      <c r="C101" s="370"/>
      <c r="D101" s="371"/>
      <c r="E101" s="372"/>
      <c r="F101" s="373"/>
      <c r="G101" s="374">
        <f t="shared" si="14"/>
        <v>0</v>
      </c>
      <c r="H101" s="375">
        <f>+D17+D25</f>
        <v>22648</v>
      </c>
      <c r="I101" s="376">
        <f>+D59+D67</f>
        <v>70</v>
      </c>
      <c r="J101" s="377">
        <f t="shared" si="13"/>
        <v>22718</v>
      </c>
      <c r="K101" s="378"/>
      <c r="L101" s="378"/>
      <c r="M101" s="373"/>
      <c r="N101" s="379">
        <f t="shared" si="16"/>
        <v>22718</v>
      </c>
      <c r="O101" s="377">
        <f t="shared" si="15"/>
        <v>-22718</v>
      </c>
      <c r="Q101" s="1"/>
      <c r="Y101" s="11"/>
      <c r="Z101" s="21"/>
      <c r="AA101" s="21"/>
      <c r="AB101" s="21"/>
      <c r="AC101" s="21"/>
      <c r="AD101" s="21"/>
      <c r="AE101" s="21"/>
      <c r="AF101" s="21"/>
      <c r="AG101" s="21"/>
      <c r="AH101" s="21"/>
    </row>
    <row r="102" spans="1:440" s="391" customFormat="1" ht="18" customHeight="1" x14ac:dyDescent="0.15">
      <c r="A102" s="8"/>
      <c r="B102" s="617" t="s">
        <v>27</v>
      </c>
      <c r="C102" s="618"/>
      <c r="D102" s="380"/>
      <c r="E102" s="381"/>
      <c r="F102" s="382"/>
      <c r="G102" s="383">
        <f>SUM(D102:F102)</f>
        <v>0</v>
      </c>
      <c r="H102" s="384">
        <f>D18+D26+D29</f>
        <v>23999.399999999994</v>
      </c>
      <c r="I102" s="385">
        <f>+D60+D68+D71</f>
        <v>0</v>
      </c>
      <c r="J102" s="386">
        <f t="shared" si="13"/>
        <v>23999.399999999994</v>
      </c>
      <c r="K102" s="387"/>
      <c r="L102" s="387"/>
      <c r="M102" s="388"/>
      <c r="N102" s="389">
        <f t="shared" si="16"/>
        <v>23999.399999999994</v>
      </c>
      <c r="O102" s="390">
        <f t="shared" si="15"/>
        <v>-23999.399999999994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</row>
    <row r="103" spans="1:440" s="391" customFormat="1" ht="18" customHeight="1" x14ac:dyDescent="0.15">
      <c r="A103" s="8"/>
      <c r="B103" s="619" t="s">
        <v>64</v>
      </c>
      <c r="C103" s="620"/>
      <c r="D103" s="392"/>
      <c r="E103" s="393"/>
      <c r="F103" s="394"/>
      <c r="G103" s="395">
        <f t="shared" ref="G103:G105" si="17">SUM(D103:F103)</f>
        <v>0</v>
      </c>
      <c r="H103" s="396">
        <f>D28</f>
        <v>715.20000000000027</v>
      </c>
      <c r="I103" s="397">
        <f>D70</f>
        <v>38.4</v>
      </c>
      <c r="J103" s="398">
        <f>+H103+I103</f>
        <v>753.60000000000025</v>
      </c>
      <c r="K103" s="399"/>
      <c r="L103" s="400"/>
      <c r="M103" s="401"/>
      <c r="N103" s="402">
        <f t="shared" si="16"/>
        <v>753.60000000000025</v>
      </c>
      <c r="O103" s="395">
        <f t="shared" si="15"/>
        <v>-753.60000000000025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</row>
    <row r="104" spans="1:440" s="391" customFormat="1" ht="18" customHeight="1" x14ac:dyDescent="0.15">
      <c r="A104" s="8"/>
      <c r="B104" s="615" t="s">
        <v>35</v>
      </c>
      <c r="C104" s="616"/>
      <c r="D104" s="403"/>
      <c r="E104" s="404"/>
      <c r="F104" s="405"/>
      <c r="G104" s="406">
        <f t="shared" si="17"/>
        <v>0</v>
      </c>
      <c r="H104" s="407">
        <f>D32</f>
        <v>6238.7999999999965</v>
      </c>
      <c r="I104" s="408">
        <f>D74</f>
        <v>744.00000000000023</v>
      </c>
      <c r="J104" s="409">
        <f t="shared" ref="J104:J105" si="18">+H104+I104</f>
        <v>6982.7999999999965</v>
      </c>
      <c r="K104" s="410"/>
      <c r="L104" s="411"/>
      <c r="M104" s="412"/>
      <c r="N104" s="413">
        <f t="shared" si="16"/>
        <v>6982.7999999999965</v>
      </c>
      <c r="O104" s="414">
        <f t="shared" si="15"/>
        <v>-6982.7999999999965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</row>
    <row r="105" spans="1:440" s="391" customFormat="1" ht="18" customHeight="1" x14ac:dyDescent="0.15">
      <c r="A105" s="8"/>
      <c r="B105" s="612" t="s">
        <v>65</v>
      </c>
      <c r="C105" s="613"/>
      <c r="D105" s="53"/>
      <c r="E105" s="415"/>
      <c r="F105" s="416"/>
      <c r="G105" s="406">
        <f t="shared" si="17"/>
        <v>0</v>
      </c>
      <c r="H105" s="417">
        <f>D33</f>
        <v>1087.1999999999998</v>
      </c>
      <c r="I105" s="418">
        <f>D75</f>
        <v>417.99999999999989</v>
      </c>
      <c r="J105" s="419">
        <f t="shared" si="18"/>
        <v>1505.1999999999998</v>
      </c>
      <c r="K105" s="420"/>
      <c r="L105" s="421"/>
      <c r="M105" s="422"/>
      <c r="N105" s="423">
        <f t="shared" si="16"/>
        <v>1505.1999999999998</v>
      </c>
      <c r="O105" s="424">
        <f t="shared" si="15"/>
        <v>-1505.1999999999998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</row>
    <row r="106" spans="1:440" ht="18" customHeight="1" x14ac:dyDescent="0.15">
      <c r="B106" s="614" t="s">
        <v>66</v>
      </c>
      <c r="C106" s="614"/>
      <c r="D106" s="425">
        <f>SUM(D96:D105)</f>
        <v>0</v>
      </c>
      <c r="E106" s="426">
        <f t="shared" ref="E106:N106" si="19">SUM(E96:E105)</f>
        <v>0</v>
      </c>
      <c r="F106" s="427">
        <f t="shared" si="19"/>
        <v>0</v>
      </c>
      <c r="G106" s="425">
        <f t="shared" si="19"/>
        <v>0</v>
      </c>
      <c r="H106" s="426">
        <f t="shared" si="19"/>
        <v>156709.6</v>
      </c>
      <c r="I106" s="428">
        <f t="shared" si="19"/>
        <v>3266.4000000000005</v>
      </c>
      <c r="J106" s="427">
        <f t="shared" si="19"/>
        <v>159976</v>
      </c>
      <c r="K106" s="426">
        <f t="shared" si="19"/>
        <v>0</v>
      </c>
      <c r="L106" s="428">
        <f t="shared" si="19"/>
        <v>0</v>
      </c>
      <c r="M106" s="427">
        <f t="shared" si="19"/>
        <v>0</v>
      </c>
      <c r="N106" s="425">
        <f t="shared" si="19"/>
        <v>159976</v>
      </c>
      <c r="O106" s="425">
        <f>SUM(O96:O105)</f>
        <v>-159976</v>
      </c>
      <c r="Q106" s="1"/>
      <c r="Y106" s="11"/>
      <c r="Z106" s="21"/>
      <c r="AA106" s="21"/>
      <c r="AB106" s="21"/>
      <c r="AC106" s="21"/>
      <c r="AD106" s="21"/>
      <c r="AE106" s="21"/>
      <c r="AF106" s="21"/>
      <c r="AG106" s="21"/>
      <c r="AH106" s="21"/>
    </row>
    <row r="107" spans="1:440" x14ac:dyDescent="0.15">
      <c r="Y107" s="11"/>
    </row>
    <row r="108" spans="1:440" x14ac:dyDescent="0.15">
      <c r="Y108" s="11"/>
    </row>
    <row r="111" spans="1:440" ht="15" x14ac:dyDescent="0.2">
      <c r="A111" s="429" t="s">
        <v>67</v>
      </c>
    </row>
    <row r="112" spans="1:440" ht="12.75" x14ac:dyDescent="0.15">
      <c r="A112" s="430">
        <v>15030200</v>
      </c>
    </row>
    <row r="113" spans="1:1" ht="12.75" x14ac:dyDescent="0.15">
      <c r="A113" s="430">
        <v>15040200</v>
      </c>
    </row>
    <row r="115" spans="1:1" x14ac:dyDescent="0.15">
      <c r="A115" s="8" t="s">
        <v>68</v>
      </c>
    </row>
    <row r="116" spans="1:1" ht="12.75" x14ac:dyDescent="0.15">
      <c r="A116" s="22">
        <v>15080014</v>
      </c>
    </row>
    <row r="117" spans="1:1" ht="12.75" x14ac:dyDescent="0.15">
      <c r="A117" s="22">
        <v>15080015</v>
      </c>
    </row>
    <row r="118" spans="1:1" ht="12.75" x14ac:dyDescent="0.15">
      <c r="A118" s="22">
        <v>15080016</v>
      </c>
    </row>
    <row r="119" spans="1:1" ht="12.75" x14ac:dyDescent="0.15">
      <c r="A119" s="22">
        <v>15080017</v>
      </c>
    </row>
    <row r="120" spans="1:1" ht="12.75" x14ac:dyDescent="0.15">
      <c r="A120" s="22">
        <v>15080018</v>
      </c>
    </row>
    <row r="121" spans="1:1" ht="12.75" x14ac:dyDescent="0.15">
      <c r="A121" s="22">
        <v>15080019</v>
      </c>
    </row>
    <row r="122" spans="1:1" ht="12.75" x14ac:dyDescent="0.15">
      <c r="A122" s="22">
        <v>15080020</v>
      </c>
    </row>
    <row r="123" spans="1:1" ht="12.75" x14ac:dyDescent="0.15">
      <c r="A123" s="22">
        <v>15080021</v>
      </c>
    </row>
    <row r="157" spans="2:33" ht="23.25" hidden="1" customHeight="1" x14ac:dyDescent="0.15"/>
    <row r="158" spans="2:33" hidden="1" x14ac:dyDescent="0.15">
      <c r="B158" s="431">
        <f>SUM(C8:R106)</f>
        <v>2085444</v>
      </c>
      <c r="AG158" s="11">
        <f>SUM(AF1:AJ157)</f>
        <v>0</v>
      </c>
    </row>
    <row r="159" spans="2:33" ht="23.25" hidden="1" customHeight="1" x14ac:dyDescent="0.15"/>
  </sheetData>
  <mergeCells count="116">
    <mergeCell ref="B105:C105"/>
    <mergeCell ref="B106:C106"/>
    <mergeCell ref="B96:C96"/>
    <mergeCell ref="B98:C98"/>
    <mergeCell ref="B100:C100"/>
    <mergeCell ref="B102:C102"/>
    <mergeCell ref="B103:C103"/>
    <mergeCell ref="B104:C104"/>
    <mergeCell ref="O93:O95"/>
    <mergeCell ref="E94:E95"/>
    <mergeCell ref="F94:F95"/>
    <mergeCell ref="H94:J94"/>
    <mergeCell ref="K94:K95"/>
    <mergeCell ref="L94:L95"/>
    <mergeCell ref="M94:M95"/>
    <mergeCell ref="N94:N95"/>
    <mergeCell ref="B89:C89"/>
    <mergeCell ref="B93:C95"/>
    <mergeCell ref="D93:D95"/>
    <mergeCell ref="E93:F93"/>
    <mergeCell ref="G93:G95"/>
    <mergeCell ref="H93:N93"/>
    <mergeCell ref="Q81:Q83"/>
    <mergeCell ref="R81:R83"/>
    <mergeCell ref="B84:C84"/>
    <mergeCell ref="B86:C86"/>
    <mergeCell ref="B87:C87"/>
    <mergeCell ref="B88:C88"/>
    <mergeCell ref="K81:K83"/>
    <mergeCell ref="L81:L83"/>
    <mergeCell ref="M81:M83"/>
    <mergeCell ref="N81:N83"/>
    <mergeCell ref="O81:O83"/>
    <mergeCell ref="P81:P83"/>
    <mergeCell ref="D80:D83"/>
    <mergeCell ref="E80:E83"/>
    <mergeCell ref="F80:F83"/>
    <mergeCell ref="G80:M80"/>
    <mergeCell ref="N80:O80"/>
    <mergeCell ref="P80:R80"/>
    <mergeCell ref="G81:G83"/>
    <mergeCell ref="H81:H83"/>
    <mergeCell ref="I81:I83"/>
    <mergeCell ref="J81:J83"/>
    <mergeCell ref="B55:B61"/>
    <mergeCell ref="B62:B69"/>
    <mergeCell ref="B70:B73"/>
    <mergeCell ref="B74:B76"/>
    <mergeCell ref="B77:C77"/>
    <mergeCell ref="B80:C83"/>
    <mergeCell ref="P52:P54"/>
    <mergeCell ref="D51:D54"/>
    <mergeCell ref="E51:K51"/>
    <mergeCell ref="L51:M51"/>
    <mergeCell ref="N51:P51"/>
    <mergeCell ref="E52:E54"/>
    <mergeCell ref="F52:F54"/>
    <mergeCell ref="G52:G54"/>
    <mergeCell ref="H52:H54"/>
    <mergeCell ref="I52:I54"/>
    <mergeCell ref="J52:J54"/>
    <mergeCell ref="B42:C42"/>
    <mergeCell ref="B44:C44"/>
    <mergeCell ref="B46:C46"/>
    <mergeCell ref="B47:C47"/>
    <mergeCell ref="B51:B54"/>
    <mergeCell ref="C51:C54"/>
    <mergeCell ref="M39:M41"/>
    <mergeCell ref="N39:N41"/>
    <mergeCell ref="O39:O41"/>
    <mergeCell ref="K52:K54"/>
    <mergeCell ref="L52:L54"/>
    <mergeCell ref="M52:M54"/>
    <mergeCell ref="N52:N54"/>
    <mergeCell ref="O52:O54"/>
    <mergeCell ref="Q39:Q41"/>
    <mergeCell ref="R39:R41"/>
    <mergeCell ref="F38:F41"/>
    <mergeCell ref="G38:M38"/>
    <mergeCell ref="N38:O38"/>
    <mergeCell ref="P38:R38"/>
    <mergeCell ref="G39:G41"/>
    <mergeCell ref="H39:H41"/>
    <mergeCell ref="I39:I41"/>
    <mergeCell ref="J39:J41"/>
    <mergeCell ref="K39:K41"/>
    <mergeCell ref="L39:L41"/>
    <mergeCell ref="B32:B34"/>
    <mergeCell ref="B35:C35"/>
    <mergeCell ref="B38:C41"/>
    <mergeCell ref="D38:D41"/>
    <mergeCell ref="E38:E41"/>
    <mergeCell ref="M10:M12"/>
    <mergeCell ref="N10:N12"/>
    <mergeCell ref="O10:O12"/>
    <mergeCell ref="P39:P41"/>
    <mergeCell ref="B13:B19"/>
    <mergeCell ref="B20:B27"/>
    <mergeCell ref="G10:G12"/>
    <mergeCell ref="H10:H12"/>
    <mergeCell ref="I10:I12"/>
    <mergeCell ref="J10:J12"/>
    <mergeCell ref="K10:K12"/>
    <mergeCell ref="L10:L12"/>
    <mergeCell ref="B28:B30"/>
    <mergeCell ref="B6:L6"/>
    <mergeCell ref="B7:R7"/>
    <mergeCell ref="B9:B12"/>
    <mergeCell ref="C9:C12"/>
    <mergeCell ref="D9:D12"/>
    <mergeCell ref="E9:K9"/>
    <mergeCell ref="L9:M9"/>
    <mergeCell ref="N9:P9"/>
    <mergeCell ref="E10:E12"/>
    <mergeCell ref="F10:F12"/>
    <mergeCell ref="P10:P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13F4-B365-4D3A-82E0-A0C3B7BF0454}">
  <dimension ref="A1:AE210"/>
  <sheetViews>
    <sheetView topLeftCell="B34" workbookViewId="0">
      <selection activeCell="E26" sqref="E26"/>
    </sheetView>
  </sheetViews>
  <sheetFormatPr baseColWidth="10" defaultColWidth="11.7109375" defaultRowHeight="10.5" x14ac:dyDescent="0.15"/>
  <cols>
    <col min="1" max="1" width="13.5703125" style="438" hidden="1" customWidth="1"/>
    <col min="2" max="2" width="45.28515625" style="438" customWidth="1"/>
    <col min="3" max="3" width="15.5703125" style="438" customWidth="1"/>
    <col min="4" max="4" width="18.28515625" style="438" customWidth="1"/>
    <col min="5" max="5" width="14.28515625" style="438" customWidth="1"/>
    <col min="6" max="6" width="11.5703125" style="438" customWidth="1"/>
    <col min="7" max="7" width="15.7109375" style="438" customWidth="1"/>
    <col min="8" max="8" width="13.7109375" style="438" customWidth="1"/>
    <col min="9" max="9" width="14.85546875" style="438" customWidth="1"/>
    <col min="10" max="10" width="15.140625" style="438" customWidth="1"/>
    <col min="11" max="11" width="12.7109375" style="438" customWidth="1"/>
    <col min="12" max="12" width="11.5703125" style="438" customWidth="1"/>
    <col min="13" max="13" width="14.7109375" style="438" customWidth="1"/>
    <col min="14" max="14" width="11" style="438" customWidth="1"/>
    <col min="15" max="16" width="10.85546875" style="438" customWidth="1"/>
    <col min="17" max="18" width="11.7109375" style="438"/>
    <col min="19" max="21" width="11.28515625" style="438" customWidth="1"/>
    <col min="22" max="24" width="14" style="438" customWidth="1"/>
    <col min="25" max="26" width="14" style="438" hidden="1" customWidth="1"/>
    <col min="27" max="27" width="14" style="439" hidden="1" customWidth="1"/>
    <col min="28" max="29" width="14" style="438" hidden="1" customWidth="1"/>
    <col min="30" max="30" width="14" style="439" hidden="1" customWidth="1"/>
    <col min="31" max="31" width="14" style="438" hidden="1" customWidth="1"/>
    <col min="32" max="40" width="14" style="438" customWidth="1"/>
    <col min="41" max="41" width="13" style="438" customWidth="1"/>
    <col min="42" max="16384" width="11.7109375" style="438"/>
  </cols>
  <sheetData>
    <row r="1" spans="1:30" s="1" customFormat="1" ht="12.75" customHeight="1" x14ac:dyDescent="0.15">
      <c r="B1" s="2" t="s">
        <v>0</v>
      </c>
      <c r="AA1" s="432"/>
      <c r="AD1" s="432"/>
    </row>
    <row r="2" spans="1:30" s="1" customFormat="1" ht="12.75" customHeight="1" x14ac:dyDescent="0.15">
      <c r="B2" s="2" t="str">
        <f>CONCATENATE("COMUNA: ",[1]NOMBRE!$B$2,"  ","( ",[1]NOMBRE!$C$2,[1]NOMBRE!$D$2,[1]NOMBRE!$E$2,[1]NOMBRE!$F$2,[1]NOMBRE!$G$2," )")</f>
        <v>COMUNA:   (  )</v>
      </c>
      <c r="AA2" s="432"/>
      <c r="AD2" s="432"/>
    </row>
    <row r="3" spans="1:30" s="1" customFormat="1" ht="12.75" customHeight="1" x14ac:dyDescent="0.2">
      <c r="B3" s="2" t="str">
        <f>CONCATENATE("ESTABLECIMIENTO/ESTRATEGIA: ",[1]NOMBRE!$B$3,"  ","( ",[1]NOMBRE!$C$3,[1]NOMBRE!$D$3,[1]NOMBRE!$E$3,[1]NOMBRE!$F$3,[1]NOMBRE!$G$3,[1]NOMBRE!$H$3," )")</f>
        <v>ESTABLECIMIENTO/ESTRATEGIA:   (  )</v>
      </c>
      <c r="E3" s="4"/>
      <c r="AA3" s="432"/>
      <c r="AD3" s="432"/>
    </row>
    <row r="4" spans="1:30" s="1" customFormat="1" ht="12.75" customHeight="1" x14ac:dyDescent="0.15">
      <c r="B4" s="2" t="str">
        <f>CONCATENATE("MES: ",[1]NOMBRE!$B$6,"  ","( ",[1]NOMBRE!$C$6,[1]NOMBRE!$D$6," )")</f>
        <v>MES:   (  )</v>
      </c>
      <c r="AA4" s="432"/>
      <c r="AD4" s="432"/>
    </row>
    <row r="5" spans="1:30" s="1" customFormat="1" ht="12.75" customHeight="1" x14ac:dyDescent="0.15">
      <c r="B5" s="2" t="str">
        <f>CONCATENATE("AÑO: ",[1]NOMBRE!$B$7)</f>
        <v>AÑO: 2023</v>
      </c>
      <c r="AA5" s="432"/>
      <c r="AD5" s="432"/>
    </row>
    <row r="6" spans="1:30" s="433" customFormat="1" ht="17.25" customHeight="1" x14ac:dyDescent="0.15">
      <c r="B6" s="2"/>
      <c r="C6" s="434"/>
      <c r="D6" s="434"/>
      <c r="E6" s="434"/>
      <c r="F6" s="434"/>
      <c r="G6" s="434"/>
      <c r="H6" s="434"/>
      <c r="I6" s="434"/>
      <c r="J6" s="434"/>
      <c r="K6" s="434"/>
      <c r="L6" s="434"/>
      <c r="AA6" s="435"/>
      <c r="AD6" s="435"/>
    </row>
    <row r="7" spans="1:30" s="433" customFormat="1" ht="36" customHeight="1" x14ac:dyDescent="0.15">
      <c r="B7" s="626" t="s">
        <v>69</v>
      </c>
      <c r="C7" s="626"/>
      <c r="D7" s="626"/>
      <c r="E7" s="626"/>
      <c r="F7" s="626"/>
      <c r="G7" s="626"/>
      <c r="H7" s="626"/>
      <c r="I7" s="436"/>
      <c r="J7" s="436"/>
      <c r="K7" s="436"/>
      <c r="L7" s="436"/>
      <c r="M7" s="436"/>
      <c r="N7" s="436"/>
      <c r="O7" s="436"/>
      <c r="P7" s="436"/>
      <c r="Q7" s="436"/>
      <c r="AA7" s="435"/>
      <c r="AD7" s="435"/>
    </row>
    <row r="8" spans="1:30" s="433" customFormat="1" ht="20.25" customHeight="1" x14ac:dyDescent="0.15">
      <c r="B8" s="437"/>
      <c r="C8" s="437"/>
      <c r="D8" s="437"/>
      <c r="E8" s="437"/>
      <c r="F8" s="437"/>
      <c r="G8" s="437"/>
      <c r="H8" s="437"/>
      <c r="I8" s="436"/>
      <c r="J8" s="436"/>
      <c r="K8" s="436"/>
      <c r="L8" s="436"/>
      <c r="M8" s="436"/>
      <c r="N8" s="436"/>
      <c r="O8" s="436"/>
      <c r="P8" s="436"/>
      <c r="Q8" s="436"/>
      <c r="AA8" s="435"/>
      <c r="AD8" s="435"/>
    </row>
    <row r="9" spans="1:30" ht="26.25" customHeight="1" x14ac:dyDescent="0.2">
      <c r="B9" s="625" t="s">
        <v>70</v>
      </c>
      <c r="C9" s="625"/>
      <c r="D9" s="625"/>
    </row>
    <row r="10" spans="1:30" ht="35.25" customHeight="1" x14ac:dyDescent="0.15">
      <c r="B10" s="440" t="s">
        <v>71</v>
      </c>
      <c r="C10" s="441" t="s">
        <v>72</v>
      </c>
      <c r="D10" s="442" t="s">
        <v>73</v>
      </c>
    </row>
    <row r="11" spans="1:30" ht="24" customHeight="1" x14ac:dyDescent="0.15">
      <c r="A11" s="529" t="s">
        <v>104</v>
      </c>
      <c r="B11" s="443" t="s">
        <v>74</v>
      </c>
      <c r="C11" s="16">
        <f>IFERROR(VLOOKUP($A11,Filtro!$5:$58,2,FALSE),0)</f>
        <v>109182</v>
      </c>
      <c r="D11" s="444">
        <f>IFERROR(VLOOKUP($A11,Filtro!$5:$58,3,FALSE),0)</f>
        <v>109187</v>
      </c>
      <c r="E11" s="438" t="str">
        <f>$AB11&amp;" "&amp;$AC11</f>
        <v xml:space="preserve">La cantidad distribuída de Sopa/Crema es distinta a la cantidad distribuída de Bebida Láctea.-  </v>
      </c>
      <c r="AB11" s="438" t="str">
        <f>IF(C11&lt;&gt;D11,"La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2" spans="1:30" ht="24" customHeight="1" x14ac:dyDescent="0.15">
      <c r="A12" s="529" t="s">
        <v>105</v>
      </c>
      <c r="B12" s="445" t="s">
        <v>75</v>
      </c>
      <c r="C12" s="446">
        <f>IFERROR(VLOOKUP($A12,Filtro!$5:$58,2,FALSE),0)</f>
        <v>7711</v>
      </c>
      <c r="D12" s="447">
        <f>IFERROR(VLOOKUP($A12,Filtro!$5:$58,3,FALSE),0)</f>
        <v>7712</v>
      </c>
      <c r="E12" s="438" t="str">
        <f>$AB12&amp;" "&amp;$AC12</f>
        <v xml:space="preserve">La cantidad distribuída de Sopa/Crema es distinta a la cantidad distribuída de Bebida Láctea.-  </v>
      </c>
      <c r="AB12" s="438" t="str">
        <f t="shared" ref="AB12:AB15" si="0">IF(C12&lt;&gt;D12,"La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3" spans="1:30" ht="24" customHeight="1" x14ac:dyDescent="0.15">
      <c r="A13" s="529" t="s">
        <v>127</v>
      </c>
      <c r="B13" s="448" t="s">
        <v>76</v>
      </c>
      <c r="C13" s="449">
        <f>IFERROR(VLOOKUP($A13,Filtro!$5:$58,2,FALSE),0)</f>
        <v>229</v>
      </c>
      <c r="D13" s="450">
        <f>IFERROR(VLOOKUP($A13,Filtro!$5:$58,3,FALSE),0)</f>
        <v>229</v>
      </c>
      <c r="E13" s="438" t="str">
        <f>$AB13&amp;" "&amp;$AC13</f>
        <v xml:space="preserve"> </v>
      </c>
      <c r="AB13" s="438" t="str">
        <f t="shared" si="0"/>
        <v/>
      </c>
    </row>
    <row r="14" spans="1:30" ht="24" customHeight="1" x14ac:dyDescent="0.15">
      <c r="A14" s="529" t="s">
        <v>138</v>
      </c>
      <c r="B14" s="451" t="s">
        <v>77</v>
      </c>
      <c r="C14" s="449">
        <f>IFERROR(VLOOKUP($A14,Filtro!$5:$58,2,FALSE),0)</f>
        <v>27</v>
      </c>
      <c r="D14" s="450">
        <f>IFERROR(VLOOKUP($A14,Filtro!$5:$58,3,FALSE),0)</f>
        <v>27</v>
      </c>
      <c r="E14" s="438" t="str">
        <f>$AB14&amp;" "&amp;$AC14</f>
        <v xml:space="preserve"> </v>
      </c>
      <c r="AB14" s="438" t="str">
        <f t="shared" si="0"/>
        <v/>
      </c>
    </row>
    <row r="15" spans="1:30" ht="24" customHeight="1" x14ac:dyDescent="0.15">
      <c r="A15" s="529" t="s">
        <v>130</v>
      </c>
      <c r="B15" s="452" t="s">
        <v>78</v>
      </c>
      <c r="C15" s="453">
        <f>IFERROR(VLOOKUP($A15,Filtro!$5:$58,2,FALSE),0)</f>
        <v>412</v>
      </c>
      <c r="D15" s="444">
        <f>IFERROR(VLOOKUP($A15,Filtro!$5:$58,3,FALSE),0)</f>
        <v>412</v>
      </c>
      <c r="E15" s="438" t="str">
        <f>$AB15&amp;" "&amp;$AC15</f>
        <v xml:space="preserve"> </v>
      </c>
      <c r="AB15" s="438" t="str">
        <f t="shared" si="0"/>
        <v/>
      </c>
    </row>
    <row r="16" spans="1:30" ht="26.25" customHeight="1" x14ac:dyDescent="0.15">
      <c r="A16" s="454"/>
      <c r="B16" s="455" t="s">
        <v>41</v>
      </c>
      <c r="C16" s="456">
        <f>SUM(C11:C15)</f>
        <v>117561</v>
      </c>
      <c r="D16" s="457">
        <f>SUM(D11:D15)</f>
        <v>117567</v>
      </c>
    </row>
    <row r="17" spans="1:30" ht="26.25" customHeight="1" x14ac:dyDescent="0.15">
      <c r="B17" s="458"/>
      <c r="C17" s="459"/>
      <c r="D17" s="460"/>
    </row>
    <row r="18" spans="1:30" ht="30" customHeight="1" x14ac:dyDescent="0.2">
      <c r="B18" s="625" t="s">
        <v>79</v>
      </c>
      <c r="C18" s="625"/>
      <c r="D18" s="625"/>
      <c r="E18" s="625"/>
      <c r="F18" s="433"/>
      <c r="G18" s="433"/>
      <c r="H18" s="433"/>
      <c r="I18" s="433"/>
      <c r="J18" s="433"/>
      <c r="K18" s="433"/>
      <c r="L18" s="433"/>
    </row>
    <row r="19" spans="1:30" ht="28.5" customHeight="1" x14ac:dyDescent="0.15">
      <c r="B19" s="627" t="s">
        <v>71</v>
      </c>
      <c r="C19" s="629" t="s">
        <v>80</v>
      </c>
      <c r="D19" s="630"/>
      <c r="E19" s="631"/>
      <c r="Y19" s="439"/>
      <c r="AA19" s="438"/>
      <c r="AB19" s="439"/>
      <c r="AD19" s="438"/>
    </row>
    <row r="20" spans="1:30" ht="44.25" customHeight="1" x14ac:dyDescent="0.15">
      <c r="B20" s="628"/>
      <c r="C20" s="461" t="s">
        <v>5</v>
      </c>
      <c r="D20" s="462" t="s">
        <v>81</v>
      </c>
      <c r="E20" s="463" t="s">
        <v>82</v>
      </c>
      <c r="Y20" s="439"/>
      <c r="AA20" s="438"/>
      <c r="AB20" s="439"/>
      <c r="AD20" s="438"/>
    </row>
    <row r="21" spans="1:30" ht="24" customHeight="1" x14ac:dyDescent="0.15">
      <c r="A21" s="530" t="s">
        <v>106</v>
      </c>
      <c r="B21" s="464" t="s">
        <v>83</v>
      </c>
      <c r="C21" s="465">
        <f>IFERROR(VLOOKUP($A21,Filtro!5:58,2,FALSE),0)</f>
        <v>109269</v>
      </c>
      <c r="D21" s="465">
        <f>IFERROR(VLOOKUP($A21,Filtro!5:58,3,FALSE),0)</f>
        <v>46512</v>
      </c>
      <c r="E21" s="465">
        <f>IFERROR(VLOOKUP($A21,Filtro!5:58,4,FALSE),0)</f>
        <v>62757</v>
      </c>
      <c r="F21" s="438" t="str">
        <f>$AA21</f>
        <v xml:space="preserve"> No olvide que el Nº de personas que retiran debe ser igual al promedio de Kilos que retiran en Seccion A.-</v>
      </c>
      <c r="Y21" s="439"/>
      <c r="AA21" s="438" t="str">
        <f>IF(((C11+D11)/2)&lt;&gt;(D21+E21),"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1" s="439"/>
      <c r="AC21" s="438" t="str">
        <f>IF($D21+$E21=0,"",IF($C11+$D11="",IF($D21+$E21="",0,1),""))</f>
        <v/>
      </c>
      <c r="AD21" s="438">
        <f>IF(D21+E21=0,"",IF(C11+D11=0,"",IF(((C11+D11)/2)&lt;&gt;D21+E21,1,0)))</f>
        <v>1</v>
      </c>
    </row>
    <row r="22" spans="1:30" ht="24" customHeight="1" x14ac:dyDescent="0.15">
      <c r="A22" s="530" t="s">
        <v>107</v>
      </c>
      <c r="B22" s="466" t="s">
        <v>75</v>
      </c>
      <c r="C22" s="467">
        <f>IFERROR(VLOOKUP($A22,Filtro!6:59,2,FALSE),0)</f>
        <v>7716</v>
      </c>
      <c r="D22" s="468">
        <f>IFERROR(VLOOKUP($A22,Filtro!6:59,3,FALSE),0)</f>
        <v>2952</v>
      </c>
      <c r="E22" s="447">
        <f>IFERROR(VLOOKUP($A22,Filtro!6:59,4,FALSE),0)</f>
        <v>4764</v>
      </c>
      <c r="F22" s="438" t="str">
        <f>$AA22</f>
        <v xml:space="preserve"> No olvide que el Nº de personas que retiran debe ser igual al promedio de Kilos que retiran en Seccion A.-</v>
      </c>
      <c r="Y22" s="439"/>
      <c r="AA22" s="438" t="str">
        <f>IF(((C12+D12)/2)&lt;&gt;(D22+E22),"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2" s="439"/>
      <c r="AC22" s="438" t="str">
        <f>IF($D22+$E22=0,"",IF($C12+$D12="",IF($D22+$E22="",0,1),""))</f>
        <v/>
      </c>
      <c r="AD22" s="438">
        <f>IF(D22+E22=0,"",IF(C12+D12=0,"",IF(((C12+D12)/2)&lt;&gt;D22+E22,1,0)))</f>
        <v>1</v>
      </c>
    </row>
    <row r="23" spans="1:30" ht="26.25" customHeight="1" x14ac:dyDescent="0.15">
      <c r="A23" s="530" t="s">
        <v>128</v>
      </c>
      <c r="B23" s="469" t="s">
        <v>76</v>
      </c>
      <c r="C23" s="467">
        <f>IFERROR(VLOOKUP($A23,Filtro!7:60,2,FALSE),0)</f>
        <v>234</v>
      </c>
      <c r="D23" s="468">
        <f>IFERROR(VLOOKUP($A23,Filtro!7:60,3,FALSE),0)</f>
        <v>83</v>
      </c>
      <c r="E23" s="450">
        <f>IFERROR(VLOOKUP($A23,Filtro!7:60,4,FALSE),0)</f>
        <v>151</v>
      </c>
      <c r="F23" s="438" t="str">
        <f>$AA23</f>
        <v xml:space="preserve"> No olvide que el Nº de personas que retiran debe ser igual al promedio de Kilos que retiran en Seccion A.-</v>
      </c>
      <c r="Y23" s="439"/>
      <c r="AA23" s="438" t="str">
        <f>IF(((C13+D13)/2)&lt;&gt;(D23+E23),"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3" s="439"/>
      <c r="AC23" s="438" t="str">
        <f>IF($D23+$E23=0,"",IF($C13+$D13="",IF($D23+$E23="",0,1),""))</f>
        <v/>
      </c>
      <c r="AD23" s="438">
        <f>IF(D23+E23=0,"",IF(C13+D13=0,"",IF(((C13+D13)/2)&lt;&gt;D23+E23,1,0)))</f>
        <v>1</v>
      </c>
    </row>
    <row r="24" spans="1:30" ht="24" customHeight="1" x14ac:dyDescent="0.15">
      <c r="A24" s="530" t="s">
        <v>139</v>
      </c>
      <c r="B24" s="470" t="s">
        <v>77</v>
      </c>
      <c r="C24" s="471">
        <f>IFERROR(VLOOKUP($A24,Filtro!8:61,2,FALSE),0)</f>
        <v>22</v>
      </c>
      <c r="D24" s="472">
        <f>IFERROR(VLOOKUP($A24,Filtro!8:61,3,FALSE),0)</f>
        <v>18</v>
      </c>
      <c r="E24" s="450">
        <f>IFERROR(VLOOKUP($A24,Filtro!8:61,4,FALSE),0)</f>
        <v>4</v>
      </c>
      <c r="F24" s="438" t="str">
        <f>$AA24</f>
        <v xml:space="preserve"> No olvide que el Nº de personas que retiran debe ser igual al promedio de Kilos que retiran en Seccion A.-</v>
      </c>
      <c r="Y24" s="439"/>
      <c r="AA24" s="438" t="str">
        <f>IF(((C14+D14)/2)&lt;&gt;(D24+E24),"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4" s="439"/>
      <c r="AC24" s="438" t="str">
        <f>IF($D24+$E24=0,"",IF($C14+$D14="",IF($D24+$E24="",0,1),""))</f>
        <v/>
      </c>
      <c r="AD24" s="438">
        <f>IF(D24+E24=0,"",IF(C14+D14=0,"",IF(((C14+D14)/2)&lt;&gt;D24+E24,1,0)))</f>
        <v>1</v>
      </c>
    </row>
    <row r="25" spans="1:30" ht="24" customHeight="1" x14ac:dyDescent="0.15">
      <c r="A25" s="530" t="s">
        <v>131</v>
      </c>
      <c r="B25" s="473" t="s">
        <v>78</v>
      </c>
      <c r="C25" s="355">
        <f>IFERROR(VLOOKUP($A25,Filtro!9:62,2,FALSE),0)</f>
        <v>412</v>
      </c>
      <c r="D25" s="474">
        <f>IFERROR(VLOOKUP($A25,Filtro!9:62,3,FALSE),0)</f>
        <v>178</v>
      </c>
      <c r="E25" s="444">
        <f>IFERROR(VLOOKUP($A25,Filtro!9:62,4,FALSE),0)</f>
        <v>234</v>
      </c>
      <c r="F25" s="438" t="str">
        <f>$AA25</f>
        <v/>
      </c>
      <c r="Y25" s="439"/>
      <c r="AA25" s="438" t="str">
        <f>IF(((C15+D15)/2)&lt;&gt;(D25+E25)," No olvide que el Nº de personas que retiran debe ser igual al promedio de Kilos que retiran en Seccion A.-","")</f>
        <v/>
      </c>
      <c r="AB25" s="439"/>
      <c r="AC25" s="438" t="str">
        <f>IF($D25+$E25=0,"",IF($C15+$D15="",IF($D25+$E25="",0,1),""))</f>
        <v/>
      </c>
      <c r="AD25" s="438">
        <f>IF(D25+E25=0,"",IF(C15+D15=0,"",IF(((C15+D15)/2)&lt;&gt;D25+E25,1,0)))</f>
        <v>0</v>
      </c>
    </row>
    <row r="26" spans="1:30" ht="22.5" customHeight="1" x14ac:dyDescent="0.15">
      <c r="A26" s="454"/>
      <c r="B26" s="455" t="s">
        <v>41</v>
      </c>
      <c r="C26" s="475">
        <f>SUM(C21:C25)</f>
        <v>117653</v>
      </c>
      <c r="D26" s="476">
        <f>SUM(D21:D25)</f>
        <v>49743</v>
      </c>
      <c r="E26" s="477">
        <f>SUM(E21:E25)</f>
        <v>67910</v>
      </c>
      <c r="F26" s="478"/>
      <c r="G26" s="479"/>
      <c r="H26" s="479"/>
      <c r="I26" s="479"/>
      <c r="J26" s="479"/>
      <c r="K26" s="479"/>
      <c r="L26" s="479"/>
      <c r="M26" s="479"/>
      <c r="N26" s="479"/>
      <c r="O26" s="479"/>
      <c r="P26" s="479"/>
      <c r="Q26" s="479"/>
      <c r="R26" s="479"/>
      <c r="S26" s="479"/>
      <c r="T26" s="479"/>
      <c r="U26" s="479"/>
      <c r="V26" s="479"/>
      <c r="W26" s="479"/>
      <c r="Y26" s="480"/>
      <c r="Z26" s="479"/>
      <c r="AA26" s="479"/>
      <c r="AB26" s="480"/>
      <c r="AC26" s="479"/>
      <c r="AD26" s="479"/>
    </row>
    <row r="27" spans="1:30" ht="22.5" customHeight="1" x14ac:dyDescent="0.15">
      <c r="B27" s="458"/>
      <c r="C27" s="481"/>
      <c r="D27" s="482"/>
      <c r="E27" s="482"/>
      <c r="F27" s="478"/>
      <c r="G27" s="479"/>
      <c r="H27" s="479"/>
      <c r="I27" s="479"/>
      <c r="J27" s="479"/>
      <c r="K27" s="479"/>
      <c r="L27" s="479"/>
      <c r="M27" s="479"/>
      <c r="N27" s="479"/>
      <c r="O27" s="479"/>
      <c r="P27" s="479"/>
      <c r="Q27" s="479"/>
      <c r="R27" s="479"/>
      <c r="S27" s="479"/>
      <c r="T27" s="479"/>
      <c r="U27" s="479"/>
      <c r="V27" s="479"/>
      <c r="W27" s="479"/>
      <c r="Y27" s="480"/>
      <c r="Z27" s="479"/>
      <c r="AA27" s="479"/>
      <c r="AB27" s="480"/>
      <c r="AC27" s="479"/>
      <c r="AD27" s="479"/>
    </row>
    <row r="28" spans="1:30" ht="30" customHeight="1" x14ac:dyDescent="0.2">
      <c r="B28" s="625" t="s">
        <v>84</v>
      </c>
      <c r="C28" s="625"/>
      <c r="D28" s="625"/>
      <c r="E28" s="625"/>
      <c r="F28" s="625"/>
      <c r="G28" s="625"/>
      <c r="H28" s="625"/>
      <c r="I28" s="625"/>
      <c r="J28" s="625"/>
      <c r="K28" s="625"/>
      <c r="L28" s="625"/>
    </row>
    <row r="29" spans="1:30" s="483" customFormat="1" ht="26.25" customHeight="1" x14ac:dyDescent="0.15">
      <c r="B29" s="627" t="s">
        <v>4</v>
      </c>
      <c r="C29" s="627" t="s">
        <v>85</v>
      </c>
      <c r="D29" s="640" t="s">
        <v>51</v>
      </c>
      <c r="E29" s="641"/>
      <c r="F29" s="627" t="s">
        <v>86</v>
      </c>
      <c r="G29" s="642" t="s">
        <v>53</v>
      </c>
      <c r="H29" s="643"/>
      <c r="I29" s="643"/>
      <c r="J29" s="643"/>
      <c r="K29" s="644"/>
      <c r="L29" s="627" t="s">
        <v>54</v>
      </c>
      <c r="Y29" s="484"/>
      <c r="AB29" s="484"/>
    </row>
    <row r="30" spans="1:30" s="483" customFormat="1" ht="33.75" customHeight="1" x14ac:dyDescent="0.15">
      <c r="B30" s="639"/>
      <c r="C30" s="639"/>
      <c r="D30" s="634" t="s">
        <v>55</v>
      </c>
      <c r="E30" s="636" t="s">
        <v>56</v>
      </c>
      <c r="F30" s="639"/>
      <c r="G30" s="569" t="s">
        <v>87</v>
      </c>
      <c r="H30" s="591" t="s">
        <v>58</v>
      </c>
      <c r="I30" s="578" t="s">
        <v>88</v>
      </c>
      <c r="J30" s="570" t="s">
        <v>60</v>
      </c>
      <c r="K30" s="572" t="s">
        <v>89</v>
      </c>
      <c r="L30" s="632"/>
      <c r="Y30" s="484"/>
      <c r="AB30" s="484"/>
    </row>
    <row r="31" spans="1:30" s="483" customFormat="1" ht="22.5" customHeight="1" x14ac:dyDescent="0.15">
      <c r="B31" s="628"/>
      <c r="C31" s="628"/>
      <c r="D31" s="635"/>
      <c r="E31" s="637"/>
      <c r="F31" s="628"/>
      <c r="G31" s="573"/>
      <c r="H31" s="593"/>
      <c r="I31" s="580"/>
      <c r="J31" s="574"/>
      <c r="K31" s="596"/>
      <c r="L31" s="633"/>
      <c r="Y31" s="484"/>
      <c r="AB31" s="484"/>
    </row>
    <row r="32" spans="1:30" ht="23.25" customHeight="1" x14ac:dyDescent="0.15">
      <c r="B32" s="485" t="s">
        <v>72</v>
      </c>
      <c r="C32" s="486"/>
      <c r="D32" s="487"/>
      <c r="E32" s="488"/>
      <c r="F32" s="489">
        <f>SUM(C32:E32)</f>
        <v>0</v>
      </c>
      <c r="G32" s="490">
        <f>C16</f>
        <v>117561</v>
      </c>
      <c r="H32" s="491"/>
      <c r="I32" s="491"/>
      <c r="J32" s="492"/>
      <c r="K32" s="493">
        <f>SUM(G32:J32)</f>
        <v>117561</v>
      </c>
      <c r="L32" s="494">
        <f>F32-K32</f>
        <v>-117561</v>
      </c>
      <c r="M32" s="214"/>
      <c r="V32" s="495"/>
      <c r="Y32" s="439"/>
      <c r="AA32" s="438"/>
      <c r="AB32" s="439"/>
      <c r="AD32" s="438"/>
    </row>
    <row r="33" spans="1:30" ht="23.25" customHeight="1" x14ac:dyDescent="0.15">
      <c r="B33" s="496" t="s">
        <v>90</v>
      </c>
      <c r="C33" s="497"/>
      <c r="D33" s="497"/>
      <c r="E33" s="498"/>
      <c r="F33" s="499">
        <f>SUM(C33:E33)</f>
        <v>0</v>
      </c>
      <c r="G33" s="500">
        <f>D16</f>
        <v>117567</v>
      </c>
      <c r="H33" s="501"/>
      <c r="I33" s="501"/>
      <c r="J33" s="502"/>
      <c r="K33" s="503">
        <f>SUM(G33:J33)</f>
        <v>117567</v>
      </c>
      <c r="L33" s="504">
        <f>F33-K33</f>
        <v>-117567</v>
      </c>
      <c r="M33" s="214"/>
      <c r="V33" s="495"/>
      <c r="Y33" s="439"/>
      <c r="AA33" s="438"/>
      <c r="AB33" s="439"/>
      <c r="AD33" s="438"/>
    </row>
    <row r="34" spans="1:30" ht="23.25" customHeight="1" x14ac:dyDescent="0.15">
      <c r="B34" s="505"/>
      <c r="C34" s="506"/>
      <c r="D34" s="506"/>
      <c r="E34" s="506"/>
      <c r="F34" s="507"/>
      <c r="G34" s="508"/>
      <c r="H34" s="508"/>
      <c r="I34" s="508"/>
      <c r="J34" s="508"/>
      <c r="K34" s="509"/>
      <c r="L34" s="509"/>
      <c r="M34" s="510"/>
      <c r="V34" s="495"/>
      <c r="AA34" s="438"/>
      <c r="AD34" s="438"/>
    </row>
    <row r="35" spans="1:30" ht="32.25" customHeight="1" x14ac:dyDescent="0.2">
      <c r="B35" s="638" t="s">
        <v>91</v>
      </c>
      <c r="C35" s="638"/>
      <c r="D35" s="638"/>
      <c r="E35" s="638"/>
      <c r="F35" s="638"/>
      <c r="G35" s="638"/>
      <c r="J35" s="511"/>
      <c r="K35" s="511"/>
      <c r="L35" s="511"/>
      <c r="M35" s="511"/>
      <c r="N35" s="511"/>
      <c r="O35" s="511"/>
      <c r="P35" s="511"/>
    </row>
    <row r="36" spans="1:30" ht="25.5" customHeight="1" x14ac:dyDescent="0.2">
      <c r="B36" s="627" t="s">
        <v>71</v>
      </c>
      <c r="C36" s="629" t="s">
        <v>80</v>
      </c>
      <c r="D36" s="630"/>
      <c r="E36" s="631"/>
      <c r="F36" s="511"/>
      <c r="G36" s="511"/>
      <c r="H36" s="511"/>
      <c r="I36" s="511"/>
      <c r="Y36" s="439"/>
      <c r="AA36" s="438"/>
      <c r="AB36" s="439"/>
      <c r="AD36" s="438"/>
    </row>
    <row r="37" spans="1:30" ht="50.25" customHeight="1" x14ac:dyDescent="0.2">
      <c r="B37" s="628"/>
      <c r="C37" s="461" t="s">
        <v>5</v>
      </c>
      <c r="D37" s="462" t="s">
        <v>81</v>
      </c>
      <c r="E37" s="463" t="s">
        <v>82</v>
      </c>
      <c r="F37" s="511"/>
      <c r="G37" s="511"/>
      <c r="H37" s="511"/>
      <c r="I37" s="511"/>
      <c r="Y37" s="439"/>
      <c r="AA37" s="438"/>
      <c r="AB37" s="439"/>
      <c r="AD37" s="438"/>
    </row>
    <row r="38" spans="1:30" ht="22.5" customHeight="1" x14ac:dyDescent="0.2">
      <c r="A38" s="531" t="s">
        <v>126</v>
      </c>
      <c r="B38" s="464" t="s">
        <v>83</v>
      </c>
      <c r="C38" s="465">
        <f>IFERROR(VLOOKUP($A38,Filtro!$5:$58,2,FALSE),0)</f>
        <v>1702</v>
      </c>
      <c r="D38" s="465">
        <f>IFERROR(VLOOKUP($A38,Filtro!$5:$58,3,FALSE),0)</f>
        <v>908</v>
      </c>
      <c r="E38" s="465">
        <f>IFERROR(VLOOKUP($A38,Filtro!$5:$58,4,FALSE),0)</f>
        <v>794</v>
      </c>
      <c r="F38" s="511"/>
      <c r="G38" s="511"/>
      <c r="H38" s="511"/>
      <c r="I38" s="511"/>
      <c r="Y38" s="439"/>
      <c r="Z38" s="512"/>
      <c r="AA38" s="512"/>
      <c r="AB38" s="439"/>
      <c r="AC38" s="512"/>
      <c r="AD38" s="512"/>
    </row>
    <row r="39" spans="1:30" ht="31.15" customHeight="1" x14ac:dyDescent="0.2">
      <c r="A39" s="531" t="s">
        <v>137</v>
      </c>
      <c r="B39" s="466" t="s">
        <v>75</v>
      </c>
      <c r="C39" s="467">
        <f>IFERROR(VLOOKUP($A39,Filtro!$5:$58,2,FALSE),0)</f>
        <v>52</v>
      </c>
      <c r="D39" s="513">
        <f>IFERROR(VLOOKUP($A39,Filtro!$5:$58,3,FALSE),0)</f>
        <v>22</v>
      </c>
      <c r="E39" s="514">
        <f>IFERROR(VLOOKUP($A39,Filtro!$5:$58,4,FALSE),0)</f>
        <v>30</v>
      </c>
      <c r="F39" s="511"/>
      <c r="G39" s="511"/>
      <c r="H39" s="511"/>
      <c r="I39" s="511"/>
      <c r="Y39" s="439"/>
      <c r="Z39" s="512"/>
      <c r="AA39" s="512"/>
      <c r="AB39" s="439"/>
      <c r="AC39" s="512"/>
      <c r="AD39" s="512"/>
    </row>
    <row r="40" spans="1:30" ht="30" customHeight="1" x14ac:dyDescent="0.2">
      <c r="A40" s="531" t="s">
        <v>143</v>
      </c>
      <c r="B40" s="469" t="s">
        <v>76</v>
      </c>
      <c r="C40" s="467">
        <f>IFERROR(VLOOKUP($A40,Filtro!$5:$58,2,FALSE),0)</f>
        <v>2</v>
      </c>
      <c r="D40" s="513">
        <f>IFERROR(VLOOKUP($A40,Filtro!$5:$58,3,FALSE),0)</f>
        <v>2</v>
      </c>
      <c r="E40" s="515">
        <f>IFERROR(VLOOKUP($A40,Filtro!$5:$58,4,FALSE),0)</f>
        <v>0</v>
      </c>
      <c r="F40" s="511"/>
      <c r="G40" s="511"/>
      <c r="H40" s="511"/>
      <c r="I40" s="511"/>
      <c r="Y40" s="439"/>
      <c r="Z40" s="512"/>
      <c r="AA40" s="512"/>
      <c r="AB40" s="439"/>
      <c r="AC40" s="512"/>
      <c r="AD40" s="512"/>
    </row>
    <row r="41" spans="1:30" ht="21" customHeight="1" x14ac:dyDescent="0.2">
      <c r="A41" s="531" t="s">
        <v>174</v>
      </c>
      <c r="B41" s="470" t="s">
        <v>77</v>
      </c>
      <c r="C41" s="471">
        <f>IFERROR(VLOOKUP($A41,Filtro!$5:$58,2,FALSE),0)</f>
        <v>0</v>
      </c>
      <c r="D41" s="516">
        <f>IFERROR(VLOOKUP($A41,Filtro!$5:$58,3,FALSE),0)</f>
        <v>0</v>
      </c>
      <c r="E41" s="515">
        <f>IFERROR(VLOOKUP($A41,Filtro!$5:$58,4,FALSE),0)</f>
        <v>0</v>
      </c>
      <c r="F41" s="511"/>
      <c r="G41" s="511"/>
      <c r="H41" s="511"/>
      <c r="I41" s="511"/>
      <c r="Y41" s="439"/>
      <c r="Z41" s="512"/>
      <c r="AA41" s="512"/>
      <c r="AB41" s="439"/>
      <c r="AC41" s="512"/>
      <c r="AD41" s="512"/>
    </row>
    <row r="42" spans="1:30" ht="22.5" customHeight="1" x14ac:dyDescent="0.2">
      <c r="A42" s="531" t="s">
        <v>175</v>
      </c>
      <c r="B42" s="473" t="s">
        <v>78</v>
      </c>
      <c r="C42" s="355">
        <f>IFERROR(VLOOKUP($A42,Filtro!$5:$58,2,FALSE),0)</f>
        <v>0</v>
      </c>
      <c r="D42" s="146">
        <f>IFERROR(VLOOKUP($A42,Filtro!$5:$58,3,FALSE),0)</f>
        <v>0</v>
      </c>
      <c r="E42" s="150">
        <f>IFERROR(VLOOKUP($A42,Filtro!$5:$58,4,FALSE),0)</f>
        <v>0</v>
      </c>
      <c r="F42" s="511"/>
      <c r="G42" s="511"/>
      <c r="H42" s="511"/>
      <c r="I42" s="511"/>
      <c r="Y42" s="439"/>
      <c r="Z42" s="512"/>
      <c r="AA42" s="512"/>
      <c r="AB42" s="439"/>
      <c r="AC42" s="512"/>
      <c r="AD42" s="512"/>
    </row>
    <row r="43" spans="1:30" ht="24.75" customHeight="1" x14ac:dyDescent="0.2">
      <c r="A43" s="454"/>
      <c r="B43" s="455" t="s">
        <v>41</v>
      </c>
      <c r="C43" s="475">
        <f>SUM(C38:C42)</f>
        <v>1756</v>
      </c>
      <c r="D43" s="476">
        <f>SUM(D38:D42)</f>
        <v>932</v>
      </c>
      <c r="E43" s="477">
        <f>SUM(E38:E42)</f>
        <v>824</v>
      </c>
      <c r="F43" s="511"/>
      <c r="G43" s="511"/>
      <c r="H43" s="511"/>
      <c r="I43" s="511"/>
      <c r="Y43" s="439"/>
      <c r="Z43" s="512"/>
      <c r="AA43" s="512"/>
      <c r="AB43" s="439"/>
      <c r="AC43" s="512"/>
      <c r="AD43" s="512"/>
    </row>
    <row r="44" spans="1:30" x14ac:dyDescent="0.15">
      <c r="AB44" s="512"/>
    </row>
    <row r="48" spans="1:30" x14ac:dyDescent="0.15">
      <c r="A48" s="438" t="s">
        <v>92</v>
      </c>
    </row>
    <row r="49" spans="1:2" ht="12.75" x14ac:dyDescent="0.2">
      <c r="A49" s="517">
        <v>16200260</v>
      </c>
      <c r="B49" s="518"/>
    </row>
    <row r="50" spans="1:2" ht="12.75" x14ac:dyDescent="0.2">
      <c r="A50" s="517">
        <v>16200270</v>
      </c>
    </row>
    <row r="52" spans="1:2" ht="15" customHeight="1" x14ac:dyDescent="0.15"/>
    <row r="57" spans="1:2" ht="15" customHeight="1" x14ac:dyDescent="0.15"/>
    <row r="62" spans="1:2" ht="19.5" customHeight="1" x14ac:dyDescent="0.15"/>
    <row r="208" ht="13.5" customHeight="1" x14ac:dyDescent="0.15"/>
    <row r="209" spans="2:31" ht="13.5" hidden="1" customHeight="1" x14ac:dyDescent="0.15">
      <c r="B209" s="519">
        <f>SUM(B9:O43)</f>
        <v>1183020</v>
      </c>
      <c r="AE209" s="520">
        <f>SUM(AE1:AF208)</f>
        <v>0</v>
      </c>
    </row>
    <row r="210" spans="2:31" ht="13.5" customHeight="1" x14ac:dyDescent="0.15"/>
  </sheetData>
  <mergeCells count="22">
    <mergeCell ref="B35:G35"/>
    <mergeCell ref="B36:B37"/>
    <mergeCell ref="C36:E36"/>
    <mergeCell ref="B29:B31"/>
    <mergeCell ref="C29:C31"/>
    <mergeCell ref="D29:E29"/>
    <mergeCell ref="F29:F31"/>
    <mergeCell ref="G29:K29"/>
    <mergeCell ref="L29:L31"/>
    <mergeCell ref="D30:D31"/>
    <mergeCell ref="E30:E31"/>
    <mergeCell ref="G30:G31"/>
    <mergeCell ref="H30:H31"/>
    <mergeCell ref="I30:I31"/>
    <mergeCell ref="J30:J31"/>
    <mergeCell ref="K30:K31"/>
    <mergeCell ref="B28:L28"/>
    <mergeCell ref="B7:H7"/>
    <mergeCell ref="B9:D9"/>
    <mergeCell ref="B18:E18"/>
    <mergeCell ref="B19:B20"/>
    <mergeCell ref="C19:E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F57F-6AFC-4D1D-AB84-532A109E268E}">
  <dimension ref="A1:P58"/>
  <sheetViews>
    <sheetView showGridLines="0" tabSelected="1" workbookViewId="0">
      <selection activeCell="D90" sqref="D90"/>
    </sheetView>
  </sheetViews>
  <sheetFormatPr baseColWidth="10" defaultRowHeight="15" x14ac:dyDescent="0.25"/>
  <cols>
    <col min="1" max="1" width="17.5703125" bestFit="1" customWidth="1"/>
    <col min="2" max="16" width="13.85546875" bestFit="1" customWidth="1"/>
  </cols>
  <sheetData>
    <row r="1" spans="1:16" x14ac:dyDescent="0.25">
      <c r="A1" s="521" t="s">
        <v>144</v>
      </c>
      <c r="B1" t="s">
        <v>145</v>
      </c>
    </row>
    <row r="2" spans="1:16" x14ac:dyDescent="0.25">
      <c r="A2" s="521" t="s">
        <v>94</v>
      </c>
      <c r="B2" t="s">
        <v>145</v>
      </c>
    </row>
    <row r="3" spans="1:16" x14ac:dyDescent="0.25">
      <c r="A3" s="521" t="s">
        <v>93</v>
      </c>
      <c r="B3" t="s">
        <v>145</v>
      </c>
    </row>
    <row r="4" spans="1:16" ht="14.25" customHeight="1" x14ac:dyDescent="0.25"/>
    <row r="5" spans="1:16" hidden="1" x14ac:dyDescent="0.25">
      <c r="A5" s="521" t="s">
        <v>146</v>
      </c>
      <c r="B5" t="s">
        <v>149</v>
      </c>
      <c r="C5" t="s">
        <v>150</v>
      </c>
      <c r="D5" t="s">
        <v>151</v>
      </c>
      <c r="E5" t="s">
        <v>152</v>
      </c>
      <c r="F5" t="s">
        <v>153</v>
      </c>
      <c r="G5" t="s">
        <v>154</v>
      </c>
      <c r="H5" t="s">
        <v>155</v>
      </c>
      <c r="I5" t="s">
        <v>156</v>
      </c>
      <c r="J5" t="s">
        <v>157</v>
      </c>
      <c r="K5" t="s">
        <v>158</v>
      </c>
      <c r="L5" t="s">
        <v>159</v>
      </c>
      <c r="M5" t="s">
        <v>160</v>
      </c>
      <c r="N5" t="s">
        <v>161</v>
      </c>
      <c r="O5" t="s">
        <v>162</v>
      </c>
      <c r="P5" t="s">
        <v>163</v>
      </c>
    </row>
    <row r="6" spans="1:16" hidden="1" x14ac:dyDescent="0.25">
      <c r="A6" s="522">
        <v>15010200</v>
      </c>
      <c r="B6" s="523">
        <v>211</v>
      </c>
      <c r="C6" s="523"/>
      <c r="D6" s="523"/>
      <c r="E6" s="523"/>
      <c r="F6" s="523"/>
      <c r="G6" s="523">
        <v>12</v>
      </c>
      <c r="H6" s="523">
        <v>118</v>
      </c>
      <c r="I6" s="523">
        <v>81</v>
      </c>
      <c r="J6" s="523"/>
      <c r="K6" s="523"/>
      <c r="L6" s="523"/>
      <c r="M6" s="523"/>
      <c r="N6" s="523"/>
      <c r="O6" s="523"/>
      <c r="P6" s="523"/>
    </row>
    <row r="7" spans="1:16" hidden="1" x14ac:dyDescent="0.25">
      <c r="A7" s="522">
        <v>15900010</v>
      </c>
      <c r="B7" s="523">
        <v>68.8</v>
      </c>
      <c r="C7" s="523"/>
      <c r="D7" s="523">
        <v>10.4</v>
      </c>
      <c r="E7" s="523">
        <v>58.4</v>
      </c>
      <c r="F7" s="523"/>
      <c r="G7" s="523"/>
      <c r="H7" s="523"/>
      <c r="I7" s="523"/>
      <c r="J7" s="523"/>
      <c r="K7" s="523"/>
      <c r="L7" s="523"/>
      <c r="M7" s="523"/>
      <c r="N7" s="523"/>
      <c r="O7" s="523"/>
      <c r="P7" s="523"/>
    </row>
    <row r="8" spans="1:16" hidden="1" x14ac:dyDescent="0.25">
      <c r="A8" s="522" t="s">
        <v>108</v>
      </c>
      <c r="B8" s="523">
        <v>20035</v>
      </c>
      <c r="C8" s="523"/>
      <c r="D8" s="523"/>
      <c r="E8" s="523"/>
      <c r="F8" s="523">
        <v>13808</v>
      </c>
      <c r="G8" s="523">
        <v>6087</v>
      </c>
      <c r="H8" s="523">
        <v>2</v>
      </c>
      <c r="I8" s="523">
        <v>6</v>
      </c>
      <c r="J8" s="523">
        <v>65</v>
      </c>
      <c r="K8" s="523">
        <v>0</v>
      </c>
      <c r="L8" s="523">
        <v>34</v>
      </c>
      <c r="M8" s="523">
        <v>19</v>
      </c>
      <c r="N8" s="523">
        <v>14</v>
      </c>
      <c r="O8" s="523"/>
      <c r="P8" s="523"/>
    </row>
    <row r="9" spans="1:16" hidden="1" x14ac:dyDescent="0.25">
      <c r="A9" s="522" t="s">
        <v>110</v>
      </c>
      <c r="B9" s="523">
        <v>65882</v>
      </c>
      <c r="C9" s="523"/>
      <c r="D9" s="523"/>
      <c r="E9" s="523"/>
      <c r="F9" s="523"/>
      <c r="G9" s="523">
        <v>5690</v>
      </c>
      <c r="H9" s="523">
        <v>32385</v>
      </c>
      <c r="I9" s="523">
        <v>27807</v>
      </c>
      <c r="J9" s="523"/>
      <c r="K9" s="523"/>
      <c r="L9" s="523"/>
      <c r="M9" s="523"/>
      <c r="N9" s="523"/>
      <c r="O9" s="523"/>
      <c r="P9" s="523"/>
    </row>
    <row r="10" spans="1:16" hidden="1" x14ac:dyDescent="0.25">
      <c r="A10" s="522" t="s">
        <v>96</v>
      </c>
      <c r="B10" s="523">
        <v>405</v>
      </c>
      <c r="C10" s="523"/>
      <c r="D10" s="523"/>
      <c r="E10" s="523"/>
      <c r="F10" s="523">
        <v>295</v>
      </c>
      <c r="G10" s="523">
        <v>110</v>
      </c>
      <c r="H10" s="523">
        <v>0</v>
      </c>
      <c r="I10" s="523">
        <v>0</v>
      </c>
      <c r="J10" s="523">
        <v>0</v>
      </c>
      <c r="K10" s="523">
        <v>0</v>
      </c>
      <c r="L10" s="523">
        <v>0</v>
      </c>
      <c r="M10" s="523">
        <v>0</v>
      </c>
      <c r="N10" s="523">
        <v>0</v>
      </c>
      <c r="O10" s="523"/>
      <c r="P10" s="523"/>
    </row>
    <row r="11" spans="1:16" hidden="1" x14ac:dyDescent="0.25">
      <c r="A11" s="522" t="s">
        <v>98</v>
      </c>
      <c r="B11" s="523">
        <v>1419</v>
      </c>
      <c r="C11" s="523"/>
      <c r="D11" s="523"/>
      <c r="E11" s="523"/>
      <c r="F11" s="523"/>
      <c r="G11" s="523">
        <v>108</v>
      </c>
      <c r="H11" s="523">
        <v>824</v>
      </c>
      <c r="I11" s="523">
        <v>487</v>
      </c>
      <c r="J11" s="523"/>
      <c r="K11" s="523"/>
      <c r="L11" s="523"/>
      <c r="M11" s="523"/>
      <c r="N11" s="523"/>
      <c r="O11" s="523"/>
      <c r="P11" s="523"/>
    </row>
    <row r="12" spans="1:16" hidden="1" x14ac:dyDescent="0.25">
      <c r="A12" s="522" t="s">
        <v>112</v>
      </c>
      <c r="B12" s="523">
        <v>2927</v>
      </c>
      <c r="C12" s="523"/>
      <c r="D12" s="523">
        <v>8</v>
      </c>
      <c r="E12" s="523">
        <v>462</v>
      </c>
      <c r="F12" s="523">
        <v>434</v>
      </c>
      <c r="G12" s="523">
        <v>328</v>
      </c>
      <c r="H12" s="523">
        <v>1074</v>
      </c>
      <c r="I12" s="523">
        <v>621</v>
      </c>
      <c r="J12" s="523"/>
      <c r="K12" s="523"/>
      <c r="L12" s="523"/>
      <c r="M12" s="523"/>
      <c r="N12" s="523"/>
      <c r="O12" s="523"/>
      <c r="P12" s="523"/>
    </row>
    <row r="13" spans="1:16" hidden="1" x14ac:dyDescent="0.25">
      <c r="A13" s="522" t="s">
        <v>115</v>
      </c>
      <c r="B13" s="523">
        <v>564</v>
      </c>
      <c r="C13" s="523">
        <v>8</v>
      </c>
      <c r="D13" s="523">
        <v>32</v>
      </c>
      <c r="E13" s="523">
        <v>134</v>
      </c>
      <c r="F13" s="523">
        <v>314</v>
      </c>
      <c r="G13" s="523">
        <v>74</v>
      </c>
      <c r="H13" s="523">
        <v>0</v>
      </c>
      <c r="I13" s="523">
        <v>0</v>
      </c>
      <c r="J13" s="523">
        <v>0</v>
      </c>
      <c r="K13" s="523">
        <v>0</v>
      </c>
      <c r="L13" s="523">
        <v>0</v>
      </c>
      <c r="M13" s="523">
        <v>2</v>
      </c>
      <c r="N13" s="523">
        <v>0</v>
      </c>
      <c r="O13" s="523"/>
      <c r="P13" s="523"/>
    </row>
    <row r="14" spans="1:16" hidden="1" x14ac:dyDescent="0.25">
      <c r="A14" s="522" t="s">
        <v>117</v>
      </c>
      <c r="B14" s="523">
        <v>1066</v>
      </c>
      <c r="C14" s="523"/>
      <c r="D14" s="523"/>
      <c r="E14" s="523"/>
      <c r="F14" s="523"/>
      <c r="G14" s="523">
        <v>92</v>
      </c>
      <c r="H14" s="523">
        <v>569</v>
      </c>
      <c r="I14" s="523">
        <v>405</v>
      </c>
      <c r="J14" s="523"/>
      <c r="K14" s="523"/>
      <c r="L14" s="523"/>
      <c r="M14" s="523"/>
      <c r="N14" s="523"/>
      <c r="O14" s="523"/>
      <c r="P14" s="523"/>
    </row>
    <row r="15" spans="1:16" hidden="1" x14ac:dyDescent="0.25">
      <c r="A15" s="522" t="s">
        <v>141</v>
      </c>
      <c r="B15" s="523">
        <v>2</v>
      </c>
      <c r="C15" s="523"/>
      <c r="D15" s="523"/>
      <c r="E15" s="523"/>
      <c r="F15" s="523"/>
      <c r="G15" s="523">
        <v>2</v>
      </c>
      <c r="H15" s="523"/>
      <c r="I15" s="523"/>
      <c r="J15" s="523"/>
      <c r="K15" s="523"/>
      <c r="L15" s="523"/>
      <c r="M15" s="523"/>
      <c r="N15" s="523"/>
      <c r="O15" s="523"/>
      <c r="P15" s="523"/>
    </row>
    <row r="16" spans="1:16" hidden="1" x14ac:dyDescent="0.25">
      <c r="A16" s="522" t="s">
        <v>132</v>
      </c>
      <c r="B16" s="523">
        <v>20</v>
      </c>
      <c r="C16" s="523"/>
      <c r="D16" s="523"/>
      <c r="E16" s="523"/>
      <c r="F16" s="523"/>
      <c r="G16" s="523">
        <v>0</v>
      </c>
      <c r="H16" s="523">
        <v>14</v>
      </c>
      <c r="I16" s="523">
        <v>6</v>
      </c>
      <c r="J16" s="523"/>
      <c r="K16" s="523"/>
      <c r="L16" s="523"/>
      <c r="M16" s="523"/>
      <c r="N16" s="523"/>
      <c r="O16" s="523"/>
      <c r="P16" s="523"/>
    </row>
    <row r="17" spans="1:16" hidden="1" x14ac:dyDescent="0.25">
      <c r="A17" s="522" t="s">
        <v>133</v>
      </c>
      <c r="B17" s="523">
        <v>14</v>
      </c>
      <c r="C17" s="523"/>
      <c r="D17" s="523">
        <v>0</v>
      </c>
      <c r="E17" s="523">
        <v>0</v>
      </c>
      <c r="F17" s="523">
        <v>0</v>
      </c>
      <c r="G17" s="523">
        <v>0</v>
      </c>
      <c r="H17" s="523">
        <v>12</v>
      </c>
      <c r="I17" s="523">
        <v>2</v>
      </c>
      <c r="J17" s="523"/>
      <c r="K17" s="523"/>
      <c r="L17" s="523"/>
      <c r="M17" s="523"/>
      <c r="N17" s="523"/>
      <c r="O17" s="523"/>
      <c r="P17" s="523"/>
    </row>
    <row r="18" spans="1:16" hidden="1" x14ac:dyDescent="0.25">
      <c r="A18" s="522" t="s">
        <v>114</v>
      </c>
      <c r="B18" s="523">
        <v>715.20000000000027</v>
      </c>
      <c r="C18" s="523">
        <v>267.59999999999991</v>
      </c>
      <c r="D18" s="523">
        <v>218.79999999999998</v>
      </c>
      <c r="E18" s="523">
        <v>228.79999999999995</v>
      </c>
      <c r="F18" s="523"/>
      <c r="G18" s="523"/>
      <c r="H18" s="523"/>
      <c r="I18" s="523"/>
      <c r="J18" s="523"/>
      <c r="K18" s="523"/>
      <c r="L18" s="523"/>
      <c r="M18" s="523"/>
      <c r="N18" s="523"/>
      <c r="O18" s="523"/>
      <c r="P18" s="523"/>
    </row>
    <row r="19" spans="1:16" hidden="1" x14ac:dyDescent="0.25">
      <c r="A19" s="522" t="s">
        <v>119</v>
      </c>
      <c r="B19" s="523">
        <v>38.4</v>
      </c>
      <c r="C19" s="523">
        <v>22.4</v>
      </c>
      <c r="D19" s="523">
        <v>16</v>
      </c>
      <c r="E19" s="523"/>
      <c r="F19" s="523"/>
      <c r="G19" s="523"/>
      <c r="H19" s="523"/>
      <c r="I19" s="523"/>
      <c r="J19" s="523"/>
      <c r="K19" s="523"/>
      <c r="L19" s="523"/>
      <c r="M19" s="523"/>
      <c r="N19" s="523"/>
      <c r="O19" s="523"/>
      <c r="P19" s="523"/>
    </row>
    <row r="20" spans="1:16" hidden="1" x14ac:dyDescent="0.25">
      <c r="A20" s="522" t="s">
        <v>100</v>
      </c>
      <c r="B20" s="523">
        <v>76441</v>
      </c>
      <c r="C20" s="523">
        <v>30463</v>
      </c>
      <c r="D20" s="523">
        <v>46115</v>
      </c>
      <c r="E20" s="523">
        <v>867</v>
      </c>
      <c r="F20" s="523">
        <v>2104</v>
      </c>
      <c r="G20" s="523">
        <v>6248</v>
      </c>
      <c r="H20" s="523">
        <v>9807</v>
      </c>
      <c r="I20" s="523">
        <v>8442</v>
      </c>
      <c r="J20" s="523">
        <v>16351</v>
      </c>
      <c r="K20" s="523">
        <v>14185</v>
      </c>
      <c r="L20" s="523">
        <v>10365</v>
      </c>
      <c r="M20" s="523"/>
      <c r="N20" s="523">
        <v>3932</v>
      </c>
      <c r="O20" s="523">
        <v>1320</v>
      </c>
      <c r="P20" s="523">
        <v>2820</v>
      </c>
    </row>
    <row r="21" spans="1:16" hidden="1" x14ac:dyDescent="0.25">
      <c r="A21" s="522" t="s">
        <v>101</v>
      </c>
      <c r="B21" s="523">
        <v>1795</v>
      </c>
      <c r="C21" s="523">
        <v>907</v>
      </c>
      <c r="D21" s="523">
        <v>853</v>
      </c>
      <c r="E21" s="523">
        <v>35</v>
      </c>
      <c r="F21" s="523">
        <v>56</v>
      </c>
      <c r="G21" s="523">
        <v>244</v>
      </c>
      <c r="H21" s="523">
        <v>228</v>
      </c>
      <c r="I21" s="523">
        <v>165</v>
      </c>
      <c r="J21" s="523">
        <v>544</v>
      </c>
      <c r="K21" s="523">
        <v>314</v>
      </c>
      <c r="L21" s="523"/>
      <c r="M21" s="523">
        <v>168</v>
      </c>
      <c r="N21" s="523">
        <v>26</v>
      </c>
      <c r="O21" s="523">
        <v>6</v>
      </c>
      <c r="P21" s="523">
        <v>9</v>
      </c>
    </row>
    <row r="22" spans="1:16" hidden="1" x14ac:dyDescent="0.25">
      <c r="A22" s="522" t="s">
        <v>102</v>
      </c>
      <c r="B22" s="523">
        <v>277</v>
      </c>
      <c r="C22" s="523">
        <v>149</v>
      </c>
      <c r="D22" s="523">
        <v>125</v>
      </c>
      <c r="E22" s="523">
        <v>81</v>
      </c>
      <c r="F22" s="523">
        <v>68</v>
      </c>
      <c r="G22" s="523">
        <v>128</v>
      </c>
      <c r="H22" s="523"/>
      <c r="I22" s="523"/>
      <c r="J22" s="523"/>
      <c r="K22" s="523"/>
      <c r="L22" s="523"/>
      <c r="M22" s="523"/>
      <c r="N22" s="523"/>
      <c r="O22" s="523"/>
      <c r="P22" s="523"/>
    </row>
    <row r="23" spans="1:16" hidden="1" x14ac:dyDescent="0.25">
      <c r="A23" s="522" t="s">
        <v>124</v>
      </c>
      <c r="B23" s="523">
        <v>1094</v>
      </c>
      <c r="C23" s="523">
        <v>498</v>
      </c>
      <c r="D23" s="523">
        <v>601</v>
      </c>
      <c r="E23" s="523">
        <v>12</v>
      </c>
      <c r="F23" s="523">
        <v>40</v>
      </c>
      <c r="G23" s="523">
        <v>118</v>
      </c>
      <c r="H23" s="523">
        <v>227</v>
      </c>
      <c r="I23" s="523">
        <v>123</v>
      </c>
      <c r="J23" s="523">
        <v>298</v>
      </c>
      <c r="K23" s="523">
        <v>221</v>
      </c>
      <c r="L23" s="523">
        <v>20</v>
      </c>
      <c r="M23" s="523"/>
      <c r="N23" s="523">
        <v>19</v>
      </c>
      <c r="O23" s="523">
        <v>14</v>
      </c>
      <c r="P23" s="523">
        <v>2</v>
      </c>
    </row>
    <row r="24" spans="1:16" hidden="1" x14ac:dyDescent="0.25">
      <c r="A24" s="522" t="s">
        <v>134</v>
      </c>
      <c r="B24" s="523">
        <v>8</v>
      </c>
      <c r="C24" s="523">
        <v>6</v>
      </c>
      <c r="D24" s="523">
        <v>4</v>
      </c>
      <c r="E24" s="523">
        <v>0</v>
      </c>
      <c r="F24" s="523">
        <v>0</v>
      </c>
      <c r="G24" s="523">
        <v>0</v>
      </c>
      <c r="H24" s="523">
        <v>0</v>
      </c>
      <c r="I24" s="523">
        <v>1</v>
      </c>
      <c r="J24" s="523">
        <v>6</v>
      </c>
      <c r="K24" s="523">
        <v>1</v>
      </c>
      <c r="L24" s="523"/>
      <c r="M24" s="523">
        <v>0</v>
      </c>
      <c r="N24" s="523">
        <v>0</v>
      </c>
      <c r="O24" s="523">
        <v>0</v>
      </c>
      <c r="P24" s="523">
        <v>0</v>
      </c>
    </row>
    <row r="25" spans="1:16" hidden="1" x14ac:dyDescent="0.25">
      <c r="A25" s="522" t="s">
        <v>129</v>
      </c>
      <c r="B25" s="523">
        <v>10</v>
      </c>
      <c r="C25" s="523">
        <v>4</v>
      </c>
      <c r="D25" s="523">
        <v>6</v>
      </c>
      <c r="E25" s="523">
        <v>6</v>
      </c>
      <c r="F25" s="523">
        <v>4</v>
      </c>
      <c r="G25" s="523"/>
      <c r="H25" s="523"/>
      <c r="I25" s="523"/>
      <c r="J25" s="523"/>
      <c r="K25" s="523"/>
      <c r="L25" s="523"/>
      <c r="M25" s="523"/>
      <c r="N25" s="523"/>
      <c r="O25" s="523"/>
      <c r="P25" s="523"/>
    </row>
    <row r="26" spans="1:16" hidden="1" x14ac:dyDescent="0.25">
      <c r="A26" s="522" t="s">
        <v>111</v>
      </c>
      <c r="B26" s="523">
        <v>22048</v>
      </c>
      <c r="C26" s="523"/>
      <c r="D26" s="523"/>
      <c r="E26" s="523"/>
      <c r="F26" s="523"/>
      <c r="G26" s="523"/>
      <c r="H26" s="523"/>
      <c r="I26" s="523"/>
      <c r="J26" s="523">
        <v>10265</v>
      </c>
      <c r="K26" s="523"/>
      <c r="L26" s="523">
        <v>7657</v>
      </c>
      <c r="M26" s="523">
        <v>1311</v>
      </c>
      <c r="N26" s="523">
        <v>2815</v>
      </c>
      <c r="O26" s="523"/>
      <c r="P26" s="523"/>
    </row>
    <row r="27" spans="1:16" hidden="1" x14ac:dyDescent="0.25">
      <c r="A27" s="522" t="s">
        <v>113</v>
      </c>
      <c r="B27" s="523">
        <v>600</v>
      </c>
      <c r="C27" s="523"/>
      <c r="D27" s="523"/>
      <c r="E27" s="523"/>
      <c r="F27" s="523"/>
      <c r="G27" s="523"/>
      <c r="H27" s="523"/>
      <c r="I27" s="523"/>
      <c r="J27" s="523"/>
      <c r="K27" s="523">
        <v>498</v>
      </c>
      <c r="L27" s="523">
        <v>81</v>
      </c>
      <c r="M27" s="523">
        <v>11</v>
      </c>
      <c r="N27" s="523">
        <v>10</v>
      </c>
      <c r="O27" s="523"/>
      <c r="P27" s="523"/>
    </row>
    <row r="28" spans="1:16" hidden="1" x14ac:dyDescent="0.25">
      <c r="A28" s="522" t="s">
        <v>118</v>
      </c>
      <c r="B28" s="523">
        <v>69</v>
      </c>
      <c r="C28" s="523"/>
      <c r="D28" s="523"/>
      <c r="E28" s="523"/>
      <c r="F28" s="523"/>
      <c r="G28" s="523"/>
      <c r="H28" s="523"/>
      <c r="I28" s="523"/>
      <c r="J28" s="523">
        <v>17</v>
      </c>
      <c r="K28" s="523"/>
      <c r="L28" s="523">
        <v>36</v>
      </c>
      <c r="M28" s="523">
        <v>14</v>
      </c>
      <c r="N28" s="523">
        <v>2</v>
      </c>
      <c r="O28" s="523"/>
      <c r="P28" s="523"/>
    </row>
    <row r="29" spans="1:16" hidden="1" x14ac:dyDescent="0.25">
      <c r="A29" s="522" t="s">
        <v>142</v>
      </c>
      <c r="B29" s="523">
        <v>1</v>
      </c>
      <c r="C29" s="523"/>
      <c r="D29" s="523"/>
      <c r="E29" s="523"/>
      <c r="F29" s="523"/>
      <c r="G29" s="523"/>
      <c r="H29" s="523"/>
      <c r="I29" s="523"/>
      <c r="J29" s="523"/>
      <c r="K29" s="523">
        <v>1</v>
      </c>
      <c r="L29" s="523">
        <v>0</v>
      </c>
      <c r="M29" s="523">
        <v>0</v>
      </c>
      <c r="N29" s="523">
        <v>0</v>
      </c>
      <c r="O29" s="523"/>
      <c r="P29" s="523"/>
    </row>
    <row r="30" spans="1:16" hidden="1" x14ac:dyDescent="0.25">
      <c r="A30" s="522" t="s">
        <v>136</v>
      </c>
      <c r="B30" s="523">
        <v>10</v>
      </c>
      <c r="C30" s="523"/>
      <c r="D30" s="523">
        <v>0</v>
      </c>
      <c r="E30" s="523">
        <v>10</v>
      </c>
      <c r="F30" s="523"/>
      <c r="G30" s="523"/>
      <c r="H30" s="523"/>
      <c r="I30" s="523"/>
      <c r="J30" s="523"/>
      <c r="K30" s="523"/>
      <c r="L30" s="523"/>
      <c r="M30" s="523"/>
      <c r="N30" s="523"/>
      <c r="O30" s="523"/>
      <c r="P30" s="523"/>
    </row>
    <row r="31" spans="1:16" hidden="1" x14ac:dyDescent="0.25">
      <c r="A31" s="522" t="s">
        <v>109</v>
      </c>
      <c r="B31" s="523">
        <v>10702</v>
      </c>
      <c r="C31" s="523"/>
      <c r="D31" s="523"/>
      <c r="E31" s="523"/>
      <c r="F31" s="523">
        <v>5892</v>
      </c>
      <c r="G31" s="523">
        <v>4759</v>
      </c>
      <c r="H31" s="523">
        <v>0</v>
      </c>
      <c r="I31" s="523">
        <v>1</v>
      </c>
      <c r="J31" s="523">
        <v>27</v>
      </c>
      <c r="K31" s="523">
        <v>0</v>
      </c>
      <c r="L31" s="523">
        <v>15</v>
      </c>
      <c r="M31" s="523">
        <v>2</v>
      </c>
      <c r="N31" s="523">
        <v>6</v>
      </c>
      <c r="O31" s="523"/>
      <c r="P31" s="523"/>
    </row>
    <row r="32" spans="1:16" hidden="1" x14ac:dyDescent="0.25">
      <c r="A32" s="522" t="s">
        <v>140</v>
      </c>
      <c r="B32" s="523">
        <v>2</v>
      </c>
      <c r="C32" s="523"/>
      <c r="D32" s="523"/>
      <c r="E32" s="523"/>
      <c r="F32" s="523"/>
      <c r="G32" s="523"/>
      <c r="H32" s="523"/>
      <c r="I32" s="523">
        <v>2</v>
      </c>
      <c r="J32" s="523"/>
      <c r="K32" s="523"/>
      <c r="L32" s="523"/>
      <c r="M32" s="523"/>
      <c r="N32" s="523"/>
      <c r="O32" s="523"/>
      <c r="P32" s="523"/>
    </row>
    <row r="33" spans="1:16" hidden="1" x14ac:dyDescent="0.25">
      <c r="A33" s="522" t="s">
        <v>97</v>
      </c>
      <c r="B33" s="523">
        <v>639</v>
      </c>
      <c r="C33" s="523"/>
      <c r="D33" s="523"/>
      <c r="E33" s="523"/>
      <c r="F33" s="523">
        <v>143</v>
      </c>
      <c r="G33" s="523">
        <v>108</v>
      </c>
      <c r="H33" s="523">
        <v>256</v>
      </c>
      <c r="I33" s="523">
        <v>127</v>
      </c>
      <c r="J33" s="523">
        <v>0</v>
      </c>
      <c r="K33" s="523">
        <v>6</v>
      </c>
      <c r="L33" s="523">
        <v>3</v>
      </c>
      <c r="M33" s="523">
        <v>0</v>
      </c>
      <c r="N33" s="523">
        <v>0</v>
      </c>
      <c r="O33" s="523"/>
      <c r="P33" s="523"/>
    </row>
    <row r="34" spans="1:16" hidden="1" x14ac:dyDescent="0.25">
      <c r="A34" s="522" t="s">
        <v>116</v>
      </c>
      <c r="B34" s="523">
        <v>330</v>
      </c>
      <c r="C34" s="523">
        <v>10</v>
      </c>
      <c r="D34" s="523">
        <v>31</v>
      </c>
      <c r="E34" s="523">
        <v>89</v>
      </c>
      <c r="F34" s="523">
        <v>122</v>
      </c>
      <c r="G34" s="523">
        <v>78</v>
      </c>
      <c r="H34" s="523">
        <v>0</v>
      </c>
      <c r="I34" s="523">
        <v>0</v>
      </c>
      <c r="J34" s="523">
        <v>0</v>
      </c>
      <c r="K34" s="523">
        <v>0</v>
      </c>
      <c r="L34" s="523">
        <v>0</v>
      </c>
      <c r="M34" s="523">
        <v>0</v>
      </c>
      <c r="N34" s="523">
        <v>0</v>
      </c>
      <c r="O34" s="523"/>
      <c r="P34" s="523"/>
    </row>
    <row r="35" spans="1:16" hidden="1" x14ac:dyDescent="0.25">
      <c r="A35" s="522" t="s">
        <v>95</v>
      </c>
      <c r="B35" s="523">
        <v>22841.499999999993</v>
      </c>
      <c r="C35" s="523">
        <v>1861.8000000000002</v>
      </c>
      <c r="D35" s="523">
        <v>5432.4000000000033</v>
      </c>
      <c r="E35" s="523">
        <v>15547.300000000016</v>
      </c>
      <c r="F35" s="523"/>
      <c r="G35" s="523"/>
      <c r="H35" s="523"/>
      <c r="I35" s="523"/>
      <c r="J35" s="523"/>
      <c r="K35" s="523"/>
      <c r="L35" s="523"/>
      <c r="M35" s="523"/>
      <c r="N35" s="523"/>
      <c r="O35" s="523"/>
      <c r="P35" s="523"/>
    </row>
    <row r="36" spans="1:16" hidden="1" x14ac:dyDescent="0.25">
      <c r="A36" s="522" t="s">
        <v>122</v>
      </c>
      <c r="B36" s="523">
        <v>917.50000000000057</v>
      </c>
      <c r="C36" s="523">
        <v>91.000000000000014</v>
      </c>
      <c r="D36" s="523">
        <v>161.20000000000002</v>
      </c>
      <c r="E36" s="523">
        <v>665.3000000000003</v>
      </c>
      <c r="F36" s="523"/>
      <c r="G36" s="523"/>
      <c r="H36" s="523"/>
      <c r="I36" s="523"/>
      <c r="J36" s="523"/>
      <c r="K36" s="523"/>
      <c r="L36" s="523"/>
      <c r="M36" s="523"/>
      <c r="N36" s="523"/>
      <c r="O36" s="523"/>
      <c r="P36" s="523"/>
    </row>
    <row r="37" spans="1:16" hidden="1" x14ac:dyDescent="0.25">
      <c r="A37" s="522" t="s">
        <v>123</v>
      </c>
      <c r="B37" s="523">
        <v>6238.7999999999965</v>
      </c>
      <c r="C37" s="523">
        <v>98.000000000000014</v>
      </c>
      <c r="D37" s="523">
        <v>278.8</v>
      </c>
      <c r="E37" s="523">
        <v>4900.3999999999987</v>
      </c>
      <c r="F37" s="523">
        <v>550.39999999999975</v>
      </c>
      <c r="G37" s="523">
        <v>379.99999999999977</v>
      </c>
      <c r="H37" s="523">
        <v>31.200000000000003</v>
      </c>
      <c r="I37" s="523">
        <v>0</v>
      </c>
      <c r="J37" s="523"/>
      <c r="K37" s="523"/>
      <c r="L37" s="523"/>
      <c r="M37" s="523"/>
      <c r="N37" s="523"/>
      <c r="O37" s="523"/>
      <c r="P37" s="523"/>
    </row>
    <row r="38" spans="1:16" hidden="1" x14ac:dyDescent="0.25">
      <c r="A38" s="522" t="s">
        <v>99</v>
      </c>
      <c r="B38" s="523">
        <v>1087.1999999999998</v>
      </c>
      <c r="C38" s="523">
        <v>37.20000000000001</v>
      </c>
      <c r="D38" s="523">
        <v>208.00000000000006</v>
      </c>
      <c r="E38" s="523">
        <v>517.99999999999977</v>
      </c>
      <c r="F38" s="523">
        <v>252</v>
      </c>
      <c r="G38" s="523">
        <v>47.999999999999993</v>
      </c>
      <c r="H38" s="523">
        <v>10.8</v>
      </c>
      <c r="I38" s="523">
        <v>13.2</v>
      </c>
      <c r="J38" s="523"/>
      <c r="K38" s="523"/>
      <c r="L38" s="523"/>
      <c r="M38" s="523"/>
      <c r="N38" s="523"/>
      <c r="O38" s="523"/>
      <c r="P38" s="523"/>
    </row>
    <row r="39" spans="1:16" hidden="1" x14ac:dyDescent="0.25">
      <c r="A39" s="522" t="s">
        <v>103</v>
      </c>
      <c r="B39" s="523">
        <v>960</v>
      </c>
      <c r="C39" s="523">
        <v>509</v>
      </c>
      <c r="D39" s="523">
        <v>403</v>
      </c>
      <c r="E39" s="523">
        <v>50</v>
      </c>
      <c r="F39" s="523">
        <v>139</v>
      </c>
      <c r="G39" s="523">
        <v>395</v>
      </c>
      <c r="H39" s="523">
        <v>231</v>
      </c>
      <c r="I39" s="523">
        <v>126</v>
      </c>
      <c r="J39" s="523">
        <v>16</v>
      </c>
      <c r="K39" s="523">
        <v>3</v>
      </c>
      <c r="L39" s="523"/>
      <c r="M39" s="523"/>
      <c r="N39" s="523"/>
      <c r="O39" s="523"/>
      <c r="P39" s="523"/>
    </row>
    <row r="40" spans="1:16" hidden="1" x14ac:dyDescent="0.25">
      <c r="A40" s="522" t="s">
        <v>120</v>
      </c>
      <c r="B40" s="523">
        <v>744.00000000000023</v>
      </c>
      <c r="C40" s="523">
        <v>30.799999999999997</v>
      </c>
      <c r="D40" s="523">
        <v>77.600000000000023</v>
      </c>
      <c r="E40" s="523">
        <v>311.60000000000002</v>
      </c>
      <c r="F40" s="523">
        <v>215.60000000000005</v>
      </c>
      <c r="G40" s="523">
        <v>108.4</v>
      </c>
      <c r="H40" s="523">
        <v>0</v>
      </c>
      <c r="I40" s="523">
        <v>0</v>
      </c>
      <c r="J40" s="523"/>
      <c r="K40" s="523"/>
      <c r="L40" s="523"/>
      <c r="M40" s="523"/>
      <c r="N40" s="523"/>
      <c r="O40" s="523"/>
      <c r="P40" s="523"/>
    </row>
    <row r="41" spans="1:16" hidden="1" x14ac:dyDescent="0.25">
      <c r="A41" s="522" t="s">
        <v>121</v>
      </c>
      <c r="B41" s="523">
        <v>417.99999999999989</v>
      </c>
      <c r="C41" s="523">
        <v>10.399999999999999</v>
      </c>
      <c r="D41" s="523">
        <v>41.6</v>
      </c>
      <c r="E41" s="523">
        <v>212.00000000000006</v>
      </c>
      <c r="F41" s="523">
        <v>77.600000000000009</v>
      </c>
      <c r="G41" s="523">
        <v>71.599999999999994</v>
      </c>
      <c r="H41" s="523">
        <v>4.8</v>
      </c>
      <c r="I41" s="523">
        <v>0</v>
      </c>
      <c r="J41" s="523"/>
      <c r="K41" s="523"/>
      <c r="L41" s="523"/>
      <c r="M41" s="523"/>
      <c r="N41" s="523"/>
      <c r="O41" s="523"/>
      <c r="P41" s="523"/>
    </row>
    <row r="42" spans="1:16" hidden="1" x14ac:dyDescent="0.25">
      <c r="A42" s="522" t="s">
        <v>125</v>
      </c>
      <c r="B42" s="523">
        <v>334</v>
      </c>
      <c r="C42" s="523">
        <v>205</v>
      </c>
      <c r="D42" s="523">
        <v>121</v>
      </c>
      <c r="E42" s="523">
        <v>14</v>
      </c>
      <c r="F42" s="523">
        <v>35</v>
      </c>
      <c r="G42" s="523">
        <v>147</v>
      </c>
      <c r="H42" s="523">
        <v>84</v>
      </c>
      <c r="I42" s="523">
        <v>53</v>
      </c>
      <c r="J42" s="523">
        <v>1</v>
      </c>
      <c r="K42" s="523">
        <v>0</v>
      </c>
      <c r="L42" s="523"/>
      <c r="M42" s="523"/>
      <c r="N42" s="523"/>
      <c r="O42" s="523"/>
      <c r="P42" s="523"/>
    </row>
    <row r="43" spans="1:16" hidden="1" x14ac:dyDescent="0.25">
      <c r="A43" s="522" t="s">
        <v>135</v>
      </c>
      <c r="B43" s="523">
        <v>240.39999999999995</v>
      </c>
      <c r="C43" s="523">
        <v>14.100000000000001</v>
      </c>
      <c r="D43" s="523">
        <v>35.800000000000004</v>
      </c>
      <c r="E43" s="523">
        <v>190.49999999999994</v>
      </c>
      <c r="F43" s="523"/>
      <c r="G43" s="523"/>
      <c r="H43" s="523"/>
      <c r="I43" s="523"/>
      <c r="J43" s="523"/>
      <c r="K43" s="523"/>
      <c r="L43" s="523"/>
      <c r="M43" s="523"/>
      <c r="N43" s="523"/>
      <c r="O43" s="523"/>
      <c r="P43" s="523"/>
    </row>
    <row r="44" spans="1:16" hidden="1" x14ac:dyDescent="0.25">
      <c r="A44" s="522" t="s">
        <v>130</v>
      </c>
      <c r="B44" s="523">
        <v>412</v>
      </c>
      <c r="C44" s="523">
        <v>412</v>
      </c>
      <c r="D44" s="523"/>
      <c r="E44" s="523"/>
      <c r="F44" s="523"/>
      <c r="G44" s="523"/>
      <c r="H44" s="523"/>
      <c r="I44" s="523"/>
      <c r="J44" s="523"/>
      <c r="K44" s="523"/>
      <c r="L44" s="523"/>
      <c r="M44" s="523"/>
      <c r="N44" s="523"/>
      <c r="O44" s="523"/>
      <c r="P44" s="523"/>
    </row>
    <row r="45" spans="1:16" hidden="1" x14ac:dyDescent="0.25">
      <c r="A45" s="522" t="s">
        <v>104</v>
      </c>
      <c r="B45" s="523">
        <v>109182</v>
      </c>
      <c r="C45" s="523">
        <v>109187</v>
      </c>
      <c r="D45" s="523"/>
      <c r="E45" s="523"/>
      <c r="F45" s="523"/>
      <c r="G45" s="523"/>
      <c r="H45" s="523"/>
      <c r="I45" s="523"/>
      <c r="J45" s="523"/>
      <c r="K45" s="523"/>
      <c r="L45" s="523"/>
      <c r="M45" s="523"/>
      <c r="N45" s="523"/>
      <c r="O45" s="523"/>
      <c r="P45" s="523"/>
    </row>
    <row r="46" spans="1:16" hidden="1" x14ac:dyDescent="0.25">
      <c r="A46" s="522" t="s">
        <v>127</v>
      </c>
      <c r="B46" s="523">
        <v>229</v>
      </c>
      <c r="C46" s="523">
        <v>229</v>
      </c>
      <c r="D46" s="523"/>
      <c r="E46" s="523"/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</row>
    <row r="47" spans="1:16" hidden="1" x14ac:dyDescent="0.25">
      <c r="A47" s="522" t="s">
        <v>138</v>
      </c>
      <c r="B47" s="523">
        <v>27</v>
      </c>
      <c r="C47" s="523">
        <v>27</v>
      </c>
      <c r="D47" s="523"/>
      <c r="E47" s="523"/>
      <c r="F47" s="523"/>
      <c r="G47" s="523"/>
      <c r="H47" s="523"/>
      <c r="I47" s="523"/>
      <c r="J47" s="523"/>
      <c r="K47" s="523"/>
      <c r="L47" s="523"/>
      <c r="M47" s="523"/>
      <c r="N47" s="523"/>
      <c r="O47" s="523"/>
      <c r="P47" s="523"/>
    </row>
    <row r="48" spans="1:16" hidden="1" x14ac:dyDescent="0.25">
      <c r="A48" s="522" t="s">
        <v>131</v>
      </c>
      <c r="B48" s="523">
        <v>412</v>
      </c>
      <c r="C48" s="523">
        <v>178</v>
      </c>
      <c r="D48" s="523">
        <v>234</v>
      </c>
      <c r="E48" s="523"/>
      <c r="F48" s="523"/>
      <c r="G48" s="523"/>
      <c r="H48" s="523"/>
      <c r="I48" s="523"/>
      <c r="J48" s="523"/>
      <c r="K48" s="523"/>
      <c r="L48" s="523"/>
      <c r="M48" s="523"/>
      <c r="N48" s="523"/>
      <c r="O48" s="523"/>
      <c r="P48" s="523"/>
    </row>
    <row r="49" spans="1:16" hidden="1" x14ac:dyDescent="0.25">
      <c r="A49" s="522" t="s">
        <v>106</v>
      </c>
      <c r="B49" s="523">
        <v>109269</v>
      </c>
      <c r="C49" s="523">
        <v>46512</v>
      </c>
      <c r="D49" s="523">
        <v>62757</v>
      </c>
      <c r="E49" s="523"/>
      <c r="F49" s="523"/>
      <c r="G49" s="523"/>
      <c r="H49" s="523"/>
      <c r="I49" s="523"/>
      <c r="J49" s="523"/>
      <c r="K49" s="523"/>
      <c r="L49" s="523"/>
      <c r="M49" s="523"/>
      <c r="N49" s="523"/>
      <c r="O49" s="523"/>
      <c r="P49" s="523"/>
    </row>
    <row r="50" spans="1:16" hidden="1" x14ac:dyDescent="0.25">
      <c r="A50" s="522" t="s">
        <v>128</v>
      </c>
      <c r="B50" s="523">
        <v>234</v>
      </c>
      <c r="C50" s="523">
        <v>83</v>
      </c>
      <c r="D50" s="523">
        <v>151</v>
      </c>
      <c r="E50" s="523"/>
      <c r="F50" s="523"/>
      <c r="G50" s="523"/>
      <c r="H50" s="523"/>
      <c r="I50" s="523"/>
      <c r="J50" s="523"/>
      <c r="K50" s="523"/>
      <c r="L50" s="523"/>
      <c r="M50" s="523"/>
      <c r="N50" s="523"/>
      <c r="O50" s="523"/>
      <c r="P50" s="523"/>
    </row>
    <row r="51" spans="1:16" hidden="1" x14ac:dyDescent="0.25">
      <c r="A51" s="522" t="s">
        <v>139</v>
      </c>
      <c r="B51" s="523">
        <v>22</v>
      </c>
      <c r="C51" s="523">
        <v>18</v>
      </c>
      <c r="D51" s="523">
        <v>4</v>
      </c>
      <c r="E51" s="523"/>
      <c r="F51" s="523"/>
      <c r="G51" s="523"/>
      <c r="H51" s="523"/>
      <c r="I51" s="523"/>
      <c r="J51" s="523"/>
      <c r="K51" s="523"/>
      <c r="L51" s="523"/>
      <c r="M51" s="523"/>
      <c r="N51" s="523"/>
      <c r="O51" s="523"/>
      <c r="P51" s="523"/>
    </row>
    <row r="52" spans="1:16" hidden="1" x14ac:dyDescent="0.25">
      <c r="A52" s="522" t="s">
        <v>126</v>
      </c>
      <c r="B52" s="523">
        <v>1702</v>
      </c>
      <c r="C52" s="523">
        <v>908</v>
      </c>
      <c r="D52" s="523">
        <v>794</v>
      </c>
      <c r="E52" s="523"/>
      <c r="F52" s="523"/>
      <c r="G52" s="523"/>
      <c r="H52" s="523"/>
      <c r="I52" s="523"/>
      <c r="J52" s="523"/>
      <c r="K52" s="523"/>
      <c r="L52" s="523"/>
      <c r="M52" s="523"/>
      <c r="N52" s="523"/>
      <c r="O52" s="523"/>
      <c r="P52" s="523"/>
    </row>
    <row r="53" spans="1:16" hidden="1" x14ac:dyDescent="0.25">
      <c r="A53" s="522" t="s">
        <v>105</v>
      </c>
      <c r="B53" s="523">
        <v>7711</v>
      </c>
      <c r="C53" s="523">
        <v>7712</v>
      </c>
      <c r="D53" s="523"/>
      <c r="E53" s="523"/>
      <c r="F53" s="523"/>
      <c r="G53" s="523"/>
      <c r="H53" s="523"/>
      <c r="I53" s="523"/>
      <c r="J53" s="523"/>
      <c r="K53" s="523"/>
      <c r="L53" s="523"/>
      <c r="M53" s="523"/>
      <c r="N53" s="523"/>
      <c r="O53" s="523"/>
      <c r="P53" s="523"/>
    </row>
    <row r="54" spans="1:16" hidden="1" x14ac:dyDescent="0.25">
      <c r="A54" s="522" t="s">
        <v>107</v>
      </c>
      <c r="B54" s="523">
        <v>7716</v>
      </c>
      <c r="C54" s="523">
        <v>2952</v>
      </c>
      <c r="D54" s="523">
        <v>4764</v>
      </c>
      <c r="E54" s="523"/>
      <c r="F54" s="523"/>
      <c r="G54" s="523"/>
      <c r="H54" s="523"/>
      <c r="I54" s="523"/>
      <c r="J54" s="523"/>
      <c r="K54" s="523"/>
      <c r="L54" s="523"/>
      <c r="M54" s="523"/>
      <c r="N54" s="523"/>
      <c r="O54" s="523"/>
      <c r="P54" s="523"/>
    </row>
    <row r="55" spans="1:16" hidden="1" x14ac:dyDescent="0.25">
      <c r="A55" s="522" t="s">
        <v>137</v>
      </c>
      <c r="B55" s="523">
        <v>52</v>
      </c>
      <c r="C55" s="523">
        <v>22</v>
      </c>
      <c r="D55" s="523">
        <v>30</v>
      </c>
      <c r="E55" s="523"/>
      <c r="F55" s="523"/>
      <c r="G55" s="523"/>
      <c r="H55" s="523"/>
      <c r="I55" s="523"/>
      <c r="J55" s="523"/>
      <c r="K55" s="523"/>
      <c r="L55" s="523"/>
      <c r="M55" s="523"/>
      <c r="N55" s="523"/>
      <c r="O55" s="523"/>
      <c r="P55" s="523"/>
    </row>
    <row r="56" spans="1:16" hidden="1" x14ac:dyDescent="0.25">
      <c r="A56" s="522" t="s">
        <v>143</v>
      </c>
      <c r="B56" s="523">
        <v>2</v>
      </c>
      <c r="C56" s="523">
        <v>2</v>
      </c>
      <c r="D56" s="523"/>
      <c r="E56" s="523"/>
      <c r="F56" s="523"/>
      <c r="G56" s="523"/>
      <c r="H56" s="523"/>
      <c r="I56" s="523"/>
      <c r="J56" s="523"/>
      <c r="K56" s="523"/>
      <c r="L56" s="523"/>
      <c r="M56" s="523"/>
      <c r="N56" s="523"/>
      <c r="O56" s="523"/>
      <c r="P56" s="523"/>
    </row>
    <row r="57" spans="1:16" hidden="1" x14ac:dyDescent="0.25">
      <c r="A57" s="522" t="s">
        <v>147</v>
      </c>
      <c r="B57" s="523"/>
      <c r="C57" s="523"/>
      <c r="D57" s="523"/>
      <c r="E57" s="523"/>
      <c r="F57" s="523"/>
      <c r="G57" s="523"/>
      <c r="H57" s="523"/>
      <c r="I57" s="523"/>
      <c r="J57" s="523"/>
      <c r="K57" s="523"/>
      <c r="L57" s="523"/>
      <c r="M57" s="523"/>
      <c r="N57" s="523"/>
      <c r="O57" s="523"/>
      <c r="P57" s="523"/>
    </row>
    <row r="58" spans="1:16" hidden="1" x14ac:dyDescent="0.25">
      <c r="A58" s="522" t="s">
        <v>148</v>
      </c>
      <c r="B58" s="523">
        <v>478144.8</v>
      </c>
      <c r="C58" s="523">
        <v>203434.3</v>
      </c>
      <c r="D58" s="523">
        <v>123513.60000000001</v>
      </c>
      <c r="E58" s="523">
        <v>24392.30000000001</v>
      </c>
      <c r="F58" s="523">
        <v>24549.599999999999</v>
      </c>
      <c r="G58" s="523">
        <v>25336</v>
      </c>
      <c r="H58" s="523">
        <v>45877.8</v>
      </c>
      <c r="I58" s="523">
        <v>38468.199999999997</v>
      </c>
      <c r="J58" s="523">
        <v>27590</v>
      </c>
      <c r="K58" s="523">
        <v>15229</v>
      </c>
      <c r="L58" s="523">
        <v>18211</v>
      </c>
      <c r="M58" s="523">
        <v>1527</v>
      </c>
      <c r="N58" s="523">
        <v>6824</v>
      </c>
      <c r="O58" s="523">
        <v>1340</v>
      </c>
      <c r="P58" s="523">
        <v>2831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D15</vt:lpstr>
      <vt:lpstr>D16</vt:lpstr>
      <vt:lpstr>Filtro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Jorquera</dc:creator>
  <cp:lastModifiedBy>Herman Jorquera</cp:lastModifiedBy>
  <dcterms:created xsi:type="dcterms:W3CDTF">2023-06-28T14:39:54Z</dcterms:created>
  <dcterms:modified xsi:type="dcterms:W3CDTF">2023-06-28T20:45:27Z</dcterms:modified>
</cp:coreProperties>
</file>