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chivos_REM\2022\COMGES\COMGES\COMGES\COMGES 11\"/>
    </mc:Choice>
  </mc:AlternateContent>
  <xr:revisionPtr revIDLastSave="0" documentId="13_ncr:1_{5EDD88F2-1078-4175-8C61-D2D480F231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MGES 11" sheetId="2" r:id="rId1"/>
    <sheet name="Datos11.2" sheetId="15" state="hidden" r:id="rId2"/>
    <sheet name="Datos11.3" sheetId="16" state="hidden" r:id="rId3"/>
  </sheets>
  <externalReferences>
    <externalReference r:id="rId4"/>
  </externalReferences>
  <calcPr calcId="181029"/>
  <pivotCaches>
    <pivotCache cacheId="6" r:id="rId5"/>
    <pivotCache cacheId="10" r:id="rId6"/>
    <pivotCache cacheId="14" r:id="rId7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A27" i="2" l="1"/>
  <c r="AA26" i="2"/>
  <c r="AA25" i="2"/>
  <c r="AA24" i="2"/>
  <c r="N27" i="2"/>
  <c r="N26" i="2"/>
  <c r="N25" i="2"/>
  <c r="N24" i="2"/>
  <c r="Z27" i="2"/>
  <c r="Y27" i="2"/>
  <c r="X27" i="2"/>
  <c r="W27" i="2"/>
  <c r="V27" i="2"/>
  <c r="U27" i="2"/>
  <c r="T27" i="2"/>
  <c r="S27" i="2"/>
  <c r="R27" i="2"/>
  <c r="Q27" i="2"/>
  <c r="P27" i="2"/>
  <c r="Z26" i="2"/>
  <c r="Y26" i="2"/>
  <c r="X26" i="2"/>
  <c r="W26" i="2"/>
  <c r="V26" i="2"/>
  <c r="U26" i="2"/>
  <c r="T26" i="2"/>
  <c r="S26" i="2"/>
  <c r="R26" i="2"/>
  <c r="Q26" i="2"/>
  <c r="P26" i="2"/>
  <c r="Z25" i="2"/>
  <c r="Y25" i="2"/>
  <c r="X25" i="2"/>
  <c r="W25" i="2"/>
  <c r="V25" i="2"/>
  <c r="U25" i="2"/>
  <c r="T25" i="2"/>
  <c r="S25" i="2"/>
  <c r="R25" i="2"/>
  <c r="Q25" i="2"/>
  <c r="P25" i="2"/>
  <c r="Z24" i="2"/>
  <c r="Y24" i="2"/>
  <c r="X24" i="2"/>
  <c r="W24" i="2"/>
  <c r="V24" i="2"/>
  <c r="U24" i="2"/>
  <c r="T24" i="2"/>
  <c r="S24" i="2"/>
  <c r="R24" i="2"/>
  <c r="Q24" i="2"/>
  <c r="P24" i="2"/>
  <c r="M27" i="2"/>
  <c r="L27" i="2"/>
  <c r="K27" i="2"/>
  <c r="J27" i="2"/>
  <c r="I27" i="2"/>
  <c r="H27" i="2"/>
  <c r="G27" i="2"/>
  <c r="F27" i="2"/>
  <c r="E27" i="2"/>
  <c r="D27" i="2"/>
  <c r="C27" i="2"/>
  <c r="M26" i="2"/>
  <c r="L26" i="2"/>
  <c r="K26" i="2"/>
  <c r="J26" i="2"/>
  <c r="I26" i="2"/>
  <c r="H26" i="2"/>
  <c r="G26" i="2"/>
  <c r="F26" i="2"/>
  <c r="E26" i="2"/>
  <c r="D26" i="2"/>
  <c r="C26" i="2"/>
  <c r="M25" i="2"/>
  <c r="L25" i="2"/>
  <c r="K25" i="2"/>
  <c r="J25" i="2"/>
  <c r="I25" i="2"/>
  <c r="H25" i="2"/>
  <c r="G25" i="2"/>
  <c r="F25" i="2"/>
  <c r="E25" i="2"/>
  <c r="D25" i="2"/>
  <c r="C25" i="2"/>
  <c r="M24" i="2"/>
  <c r="L24" i="2"/>
  <c r="K24" i="2"/>
  <c r="J24" i="2"/>
  <c r="I24" i="2"/>
  <c r="H24" i="2"/>
  <c r="G24" i="2"/>
  <c r="F24" i="2"/>
  <c r="E24" i="2"/>
  <c r="D24" i="2"/>
  <c r="C24" i="2"/>
  <c r="V2" i="16"/>
  <c r="V3" i="16"/>
  <c r="V4" i="16"/>
  <c r="V5" i="16"/>
  <c r="V6" i="16"/>
  <c r="V7" i="16"/>
  <c r="V8" i="16"/>
  <c r="V9" i="16"/>
  <c r="V10" i="16"/>
  <c r="V11" i="16"/>
  <c r="V12" i="16"/>
  <c r="V13" i="16"/>
  <c r="V14" i="16"/>
  <c r="V15" i="16"/>
  <c r="V16" i="16"/>
  <c r="V17" i="16"/>
  <c r="V18" i="16"/>
  <c r="V19" i="16"/>
  <c r="V20" i="16"/>
  <c r="V21" i="16"/>
  <c r="V22" i="16"/>
  <c r="V23" i="16"/>
  <c r="V24" i="16"/>
  <c r="V25" i="16"/>
  <c r="V26" i="16"/>
  <c r="V27" i="16"/>
  <c r="V28" i="16"/>
  <c r="V29" i="16"/>
  <c r="V30" i="16"/>
  <c r="V31" i="16"/>
  <c r="V32" i="16"/>
  <c r="V33" i="16"/>
  <c r="V34" i="16"/>
  <c r="V35" i="16"/>
  <c r="V36" i="16"/>
  <c r="V37" i="16"/>
  <c r="V38" i="16"/>
  <c r="V39" i="16"/>
  <c r="V40" i="16"/>
  <c r="V41" i="16"/>
  <c r="V42" i="16"/>
  <c r="V43" i="16"/>
  <c r="V44" i="16"/>
  <c r="V45" i="16"/>
  <c r="V46" i="16"/>
  <c r="V47" i="16"/>
  <c r="V48" i="16"/>
  <c r="V49" i="16"/>
  <c r="B2" i="16"/>
  <c r="B3" i="16"/>
  <c r="B4" i="16"/>
  <c r="B5" i="16"/>
  <c r="B6" i="16"/>
  <c r="B7" i="16"/>
  <c r="B8" i="16"/>
  <c r="B9" i="16"/>
  <c r="B10" i="16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46" i="16"/>
  <c r="B47" i="16"/>
  <c r="B48" i="16"/>
  <c r="B49" i="16"/>
  <c r="AA14" i="2"/>
  <c r="AA13" i="2"/>
  <c r="AA12" i="2"/>
  <c r="AA11" i="2"/>
  <c r="Z14" i="2"/>
  <c r="Y14" i="2"/>
  <c r="X14" i="2"/>
  <c r="W14" i="2"/>
  <c r="V14" i="2"/>
  <c r="U14" i="2"/>
  <c r="T14" i="2"/>
  <c r="S14" i="2"/>
  <c r="R14" i="2"/>
  <c r="Q14" i="2"/>
  <c r="P14" i="2"/>
  <c r="Z13" i="2"/>
  <c r="Y13" i="2"/>
  <c r="X13" i="2"/>
  <c r="W13" i="2"/>
  <c r="V13" i="2"/>
  <c r="U13" i="2"/>
  <c r="T13" i="2"/>
  <c r="S13" i="2"/>
  <c r="R13" i="2"/>
  <c r="Q13" i="2"/>
  <c r="P13" i="2"/>
  <c r="Z12" i="2"/>
  <c r="Y12" i="2"/>
  <c r="X12" i="2"/>
  <c r="W12" i="2"/>
  <c r="V12" i="2"/>
  <c r="U12" i="2"/>
  <c r="T12" i="2"/>
  <c r="S12" i="2"/>
  <c r="R12" i="2"/>
  <c r="Q12" i="2"/>
  <c r="P12" i="2"/>
  <c r="Z11" i="2"/>
  <c r="Y11" i="2"/>
  <c r="X11" i="2"/>
  <c r="W11" i="2"/>
  <c r="V11" i="2"/>
  <c r="U11" i="2"/>
  <c r="T11" i="2"/>
  <c r="S11" i="2"/>
  <c r="R11" i="2"/>
  <c r="Q11" i="2"/>
  <c r="P11" i="2"/>
  <c r="B2" i="15"/>
  <c r="B3" i="15"/>
  <c r="B4" i="15"/>
  <c r="B5" i="15"/>
  <c r="B6" i="15"/>
  <c r="B7" i="15"/>
  <c r="B8" i="15"/>
  <c r="B9" i="15"/>
  <c r="B10" i="15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46" i="15"/>
  <c r="B47" i="15"/>
  <c r="B48" i="15"/>
  <c r="B49" i="15"/>
  <c r="B50" i="15"/>
  <c r="B51" i="15"/>
  <c r="B52" i="15"/>
  <c r="B53" i="15"/>
  <c r="B54" i="15"/>
  <c r="B55" i="15"/>
  <c r="B56" i="15"/>
  <c r="B57" i="15"/>
  <c r="B58" i="15"/>
  <c r="B59" i="15"/>
  <c r="B60" i="15"/>
  <c r="B61" i="15"/>
  <c r="B62" i="15"/>
  <c r="B63" i="15"/>
  <c r="B64" i="15"/>
  <c r="B65" i="15"/>
  <c r="B66" i="15"/>
  <c r="B67" i="15"/>
  <c r="B68" i="15"/>
  <c r="B69" i="15"/>
  <c r="B70" i="15"/>
  <c r="B71" i="15"/>
  <c r="B72" i="15"/>
  <c r="B73" i="15"/>
  <c r="B74" i="15"/>
  <c r="B75" i="15"/>
  <c r="B76" i="15"/>
  <c r="B77" i="15"/>
  <c r="B78" i="15"/>
  <c r="B79" i="15"/>
  <c r="B80" i="15"/>
  <c r="B81" i="15"/>
  <c r="B82" i="15"/>
  <c r="B83" i="15"/>
  <c r="B84" i="15"/>
  <c r="B85" i="15"/>
  <c r="B86" i="15"/>
  <c r="B87" i="15"/>
  <c r="B88" i="15"/>
  <c r="B89" i="15"/>
  <c r="B90" i="15"/>
  <c r="B91" i="15"/>
  <c r="B92" i="15"/>
  <c r="B93" i="15"/>
  <c r="B94" i="15"/>
  <c r="B95" i="15"/>
  <c r="B96" i="15"/>
  <c r="B97" i="15"/>
  <c r="B98" i="15"/>
  <c r="B99" i="15"/>
  <c r="B100" i="15"/>
  <c r="B101" i="15"/>
  <c r="B102" i="15"/>
  <c r="B103" i="15"/>
  <c r="B104" i="15"/>
  <c r="B105" i="15"/>
  <c r="B106" i="15"/>
  <c r="B107" i="15"/>
  <c r="B108" i="15"/>
  <c r="B109" i="15"/>
  <c r="B110" i="15"/>
  <c r="B111" i="15"/>
  <c r="B112" i="15"/>
  <c r="B113" i="15"/>
  <c r="B114" i="15"/>
  <c r="B115" i="15"/>
  <c r="B116" i="15"/>
  <c r="B117" i="15"/>
  <c r="B118" i="15"/>
  <c r="B119" i="15"/>
  <c r="B120" i="15"/>
  <c r="B121" i="15"/>
  <c r="B122" i="15"/>
  <c r="B123" i="15"/>
  <c r="B124" i="15"/>
  <c r="B125" i="15"/>
  <c r="B126" i="15"/>
  <c r="B127" i="15"/>
  <c r="B128" i="15"/>
  <c r="B129" i="15"/>
  <c r="B130" i="15"/>
  <c r="B131" i="15"/>
  <c r="B132" i="15"/>
  <c r="B133" i="15"/>
  <c r="B134" i="15"/>
  <c r="B135" i="15"/>
  <c r="B136" i="15"/>
  <c r="B137" i="15"/>
  <c r="B138" i="15"/>
  <c r="B139" i="15"/>
  <c r="B140" i="15"/>
  <c r="B141" i="15"/>
  <c r="B142" i="15"/>
  <c r="B143" i="15"/>
  <c r="B144" i="15"/>
  <c r="B145" i="15"/>
  <c r="B146" i="15"/>
  <c r="B147" i="15"/>
  <c r="B148" i="15"/>
  <c r="B149" i="15"/>
  <c r="B150" i="15"/>
  <c r="B151" i="15"/>
  <c r="B152" i="15"/>
  <c r="B153" i="15"/>
  <c r="B154" i="15"/>
  <c r="B155" i="15"/>
  <c r="B156" i="15"/>
  <c r="B157" i="15"/>
  <c r="B158" i="15"/>
  <c r="B159" i="15"/>
  <c r="B160" i="15"/>
  <c r="B161" i="15"/>
  <c r="B162" i="15"/>
  <c r="B163" i="15"/>
  <c r="B164" i="15"/>
  <c r="B165" i="15"/>
  <c r="B166" i="15"/>
  <c r="B167" i="15"/>
  <c r="B168" i="15"/>
  <c r="B169" i="15"/>
  <c r="B170" i="15"/>
  <c r="B171" i="15"/>
  <c r="B172" i="15"/>
  <c r="B173" i="15"/>
  <c r="B174" i="15"/>
  <c r="B175" i="15"/>
  <c r="B176" i="15"/>
  <c r="B177" i="15"/>
  <c r="B178" i="15"/>
  <c r="B179" i="15"/>
  <c r="B180" i="15"/>
  <c r="B181" i="15"/>
  <c r="B182" i="15"/>
  <c r="B183" i="15"/>
  <c r="B184" i="15"/>
  <c r="B185" i="15"/>
  <c r="B186" i="15"/>
  <c r="V28" i="2" l="1"/>
  <c r="AB27" i="2" l="1"/>
  <c r="AB26" i="2"/>
  <c r="AB25" i="2"/>
  <c r="T28" i="2"/>
  <c r="S28" i="2"/>
  <c r="O27" i="2"/>
  <c r="G28" i="2"/>
  <c r="O26" i="2"/>
  <c r="H28" i="2"/>
  <c r="F28" i="2"/>
  <c r="AA28" i="2"/>
  <c r="Z28" i="2"/>
  <c r="Y28" i="2"/>
  <c r="X28" i="2"/>
  <c r="W28" i="2"/>
  <c r="N28" i="2"/>
  <c r="M28" i="2"/>
  <c r="L28" i="2"/>
  <c r="K28" i="2"/>
  <c r="J28" i="2"/>
  <c r="I28" i="2"/>
  <c r="AC26" i="2" l="1"/>
  <c r="Q28" i="2"/>
  <c r="R28" i="2"/>
  <c r="U28" i="2"/>
  <c r="AB24" i="2"/>
  <c r="AB28" i="2" s="1"/>
  <c r="P28" i="2"/>
  <c r="O25" i="2"/>
  <c r="AC25" i="2" s="1"/>
  <c r="D28" i="2"/>
  <c r="E28" i="2"/>
  <c r="O24" i="2"/>
  <c r="C28" i="2"/>
  <c r="AC27" i="2"/>
  <c r="O11" i="2"/>
  <c r="O28" i="2" l="1"/>
  <c r="AC28" i="2" s="1"/>
  <c r="AC24" i="2"/>
  <c r="O12" i="2"/>
  <c r="O13" i="2"/>
  <c r="O14" i="2"/>
  <c r="AB11" i="2" l="1"/>
  <c r="AB14" i="2"/>
  <c r="AB12" i="2"/>
  <c r="AB13" i="2"/>
  <c r="Z15" i="2"/>
  <c r="AA15" i="2"/>
  <c r="Y15" i="2" l="1"/>
  <c r="L15" i="2"/>
  <c r="M15" i="2"/>
  <c r="N15" i="2"/>
  <c r="I15" i="2" l="1"/>
  <c r="K15" i="2"/>
  <c r="J15" i="2"/>
  <c r="X15" i="2"/>
  <c r="W15" i="2"/>
  <c r="V15" i="2"/>
  <c r="S15" i="2" l="1"/>
  <c r="T15" i="2"/>
  <c r="U15" i="2"/>
  <c r="F15" i="2"/>
  <c r="G15" i="2"/>
  <c r="H15" i="2"/>
  <c r="Q15" i="2" l="1"/>
  <c r="R15" i="2"/>
  <c r="P15" i="2"/>
  <c r="C15" i="2"/>
  <c r="D15" i="2"/>
  <c r="E15" i="2"/>
  <c r="AC13" i="2" l="1"/>
  <c r="AC14" i="2"/>
  <c r="O15" i="2"/>
  <c r="AC12" i="2"/>
  <c r="AB15" i="2"/>
  <c r="AC11" i="2"/>
  <c r="AC15" i="2" l="1"/>
</calcChain>
</file>

<file path=xl/sharedStrings.xml><?xml version="1.0" encoding="utf-8"?>
<sst xmlns="http://schemas.openxmlformats.org/spreadsheetml/2006/main" count="409" uniqueCount="68">
  <si>
    <t>MINISTERIO DE SALUD</t>
  </si>
  <si>
    <t>SERVICIO DE SALUD COQUIMBO</t>
  </si>
  <si>
    <t>SUBDIRECCIÓN DE GESTIÓN ASISTENCIAL</t>
  </si>
  <si>
    <t xml:space="preserve">SUBDEPTO. DE ESTADÍSTICAS Y GESTIÓN DE LA INFORMACIÓN </t>
  </si>
  <si>
    <t>HOSPITAL</t>
  </si>
  <si>
    <t>INDICADOR</t>
  </si>
  <si>
    <t>105100-HOSPITAL LA SERENA</t>
  </si>
  <si>
    <t>105101-HOSPITAL COQUIMBO</t>
  </si>
  <si>
    <t>105102-HOSPITAL OVALLE</t>
  </si>
  <si>
    <t>105103-HOSPITAL ILLAPEL</t>
  </si>
  <si>
    <t>Total Regional</t>
  </si>
  <si>
    <t>Enero</t>
  </si>
  <si>
    <t>Febrero</t>
  </si>
  <si>
    <t>Marzo</t>
  </si>
  <si>
    <t>Abril</t>
  </si>
  <si>
    <t>Mayo</t>
  </si>
  <si>
    <t>Junio</t>
  </si>
  <si>
    <t>Julio</t>
  </si>
  <si>
    <t>TOTAL</t>
  </si>
  <si>
    <t>Agosto</t>
  </si>
  <si>
    <t>Septiembre</t>
  </si>
  <si>
    <t>Octubre</t>
  </si>
  <si>
    <t>Noviembre</t>
  </si>
  <si>
    <t>Diciembre</t>
  </si>
  <si>
    <t>Idestablecimiento</t>
  </si>
  <si>
    <t>Mes</t>
  </si>
  <si>
    <t>Total</t>
  </si>
  <si>
    <t>105100</t>
  </si>
  <si>
    <t>105101</t>
  </si>
  <si>
    <t>105102</t>
  </si>
  <si>
    <t>105103</t>
  </si>
  <si>
    <t>Etiquetas de fila</t>
  </si>
  <si>
    <t>Total general</t>
  </si>
  <si>
    <t>Etiquetas de columna</t>
  </si>
  <si>
    <t>Suma de Total</t>
  </si>
  <si>
    <t>AÑO 2022</t>
  </si>
  <si>
    <t>INDICADOR 11.2: Porcentaje de atención de pacientes C2 en los tiempos según estándar en las Unidades de Emergencia</t>
  </si>
  <si>
    <t>N° total de pacientes C2 atendidos en Unidad de Emergencia</t>
  </si>
  <si>
    <t>N° Total de Pacientes C2 que se atiende en 30 minutos o menos en Unidad de Emergencia*100</t>
  </si>
  <si>
    <t>*Fuente: REM A08, Sección B</t>
  </si>
  <si>
    <t>105104</t>
  </si>
  <si>
    <t>105105</t>
  </si>
  <si>
    <t>105106</t>
  </si>
  <si>
    <t>105107</t>
  </si>
  <si>
    <t>105108</t>
  </si>
  <si>
    <t>105802</t>
  </si>
  <si>
    <t>105805</t>
  </si>
  <si>
    <t>105819</t>
  </si>
  <si>
    <t>105822</t>
  </si>
  <si>
    <t>105823</t>
  </si>
  <si>
    <t>105826</t>
  </si>
  <si>
    <t>200538</t>
  </si>
  <si>
    <t>200720</t>
  </si>
  <si>
    <t>Hospital</t>
  </si>
  <si>
    <t>04101-LA SERENA</t>
  </si>
  <si>
    <t>04102-COQUIMBO</t>
  </si>
  <si>
    <t>04106-VICUÑA</t>
  </si>
  <si>
    <t>04301-OVALLE</t>
  </si>
  <si>
    <t>04303-MONTE PATRIA</t>
  </si>
  <si>
    <t>105104-HOSPITAL SALAMANCA</t>
  </si>
  <si>
    <t>105105-HOSPITAL COMBARBALÁ</t>
  </si>
  <si>
    <t>105106-HOSPITAL ANDACOLLO</t>
  </si>
  <si>
    <t>105107-HOSPITAL VICUÑA</t>
  </si>
  <si>
    <t>105108-HOSPITAL LOS VILOS</t>
  </si>
  <si>
    <t>INDICADOR:11.3 Porcentaje de Abandono de Paciente del Proceso de Atención Médica en Unidades de Emergencia Hospitalaria</t>
  </si>
  <si>
    <t xml:space="preserve">(Total de pacientes admitidos con generación de DAU con o sin alta médica - Total de Atenciones de Urgencia con alta médica) </t>
  </si>
  <si>
    <t>Total de pacientes admitidos con generación de DAU con o sin alta médica</t>
  </si>
  <si>
    <t>105825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</si>
</sst>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  <font>
      <b/>
      <sz val="14"/>
      <color indexed="9"/>
      <name val="Tahoma"/>
      <family val="2"/>
    </font>
    <font>
      <b/>
      <sz val="10"/>
      <color indexed="9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indexed="9"/>
      <name val="Tahoma"/>
      <family val="2"/>
    </font>
    <font>
      <sz val="8"/>
      <name val="Calibri"/>
      <family val="2"/>
      <scheme val="minor"/>
    </font>
    <font>
      <sz val="11"/>
      <color indexed="8"/>
      <name val="Calibri"/>
      <charset val="238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0EADC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0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0" fontId="12" fillId="0" borderId="0"/>
  </cellStyleXfs>
  <cellXfs count="41">
    <xf numFmtId="0" fontId="0" fillId="0" borderId="0" xfId="0"/>
    <xf numFmtId="0" fontId="2" fillId="0" borderId="0" xfId="0" applyFont="1"/>
    <xf numFmtId="164" fontId="1" fillId="0" borderId="0" xfId="1" applyNumberForma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5" fillId="2" borderId="7" xfId="1" applyNumberFormat="1" applyFont="1" applyFill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1" applyNumberFormat="1" applyFont="1" applyAlignment="1">
      <alignment horizontal="center"/>
    </xf>
    <xf numFmtId="10" fontId="7" fillId="0" borderId="0" xfId="0" applyNumberFormat="1" applyFont="1" applyAlignment="1">
      <alignment horizontal="center"/>
    </xf>
    <xf numFmtId="0" fontId="3" fillId="0" borderId="1" xfId="0" applyFont="1" applyBorder="1" applyAlignment="1">
      <alignment vertical="center"/>
    </xf>
    <xf numFmtId="0" fontId="8" fillId="0" borderId="0" xfId="0" applyFont="1"/>
    <xf numFmtId="164" fontId="5" fillId="0" borderId="0" xfId="1" applyNumberFormat="1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0" borderId="0" xfId="1" applyNumberFormat="1" applyFont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6" fillId="0" borderId="0" xfId="1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0" fontId="7" fillId="3" borderId="4" xfId="1" applyNumberFormat="1" applyFont="1" applyFill="1" applyBorder="1" applyAlignment="1">
      <alignment horizontal="center" vertical="center"/>
    </xf>
    <xf numFmtId="10" fontId="7" fillId="3" borderId="5" xfId="0" applyNumberFormat="1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6" xfId="1" applyNumberFormat="1" applyFont="1" applyFill="1" applyBorder="1" applyAlignment="1">
      <alignment horizontal="center" vertical="center" wrapText="1"/>
    </xf>
    <xf numFmtId="0" fontId="11" fillId="4" borderId="8" xfId="2" applyFont="1" applyFill="1" applyBorder="1" applyAlignment="1">
      <alignment horizontal="center"/>
    </xf>
    <xf numFmtId="0" fontId="11" fillId="0" borderId="9" xfId="2" applyFont="1" applyFill="1" applyBorder="1" applyAlignment="1">
      <alignment wrapText="1"/>
    </xf>
    <xf numFmtId="0" fontId="11" fillId="0" borderId="9" xfId="2" applyFont="1" applyFill="1" applyBorder="1" applyAlignment="1">
      <alignment horizontal="right" wrapText="1"/>
    </xf>
    <xf numFmtId="0" fontId="11" fillId="4" borderId="8" xfId="3" applyFont="1" applyFill="1" applyBorder="1" applyAlignment="1">
      <alignment horizontal="center"/>
    </xf>
    <xf numFmtId="0" fontId="11" fillId="0" borderId="9" xfId="3" applyFont="1" applyFill="1" applyBorder="1" applyAlignment="1">
      <alignment wrapText="1"/>
    </xf>
    <xf numFmtId="0" fontId="11" fillId="0" borderId="9" xfId="3" applyFont="1" applyFill="1" applyBorder="1" applyAlignment="1">
      <alignment horizontal="right" wrapText="1"/>
    </xf>
  </cellXfs>
  <cellStyles count="4">
    <cellStyle name="Millares 3" xfId="1" xr:uid="{00000000-0005-0000-0000-000000000000}"/>
    <cellStyle name="Normal" xfId="0" builtinId="0"/>
    <cellStyle name="Normal_Datos11.2_" xfId="2" xr:uid="{379307EF-08A2-43EA-A101-BC9B2713A50E}"/>
    <cellStyle name="Normal_Datos11.3_" xfId="3" xr:uid="{CC33DC20-4672-41C4-A997-2BEFF34C3B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alcChain" Target="calcChain.xml"/><Relationship Id="rId5" Type="http://schemas.openxmlformats.org/officeDocument/2006/relationships/pivotCacheDefinition" Target="pivotCache/pivotCacheDefinition1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rchivos_REM/2021/Establecimientos%20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blecimientos"/>
    </sheetNames>
    <sheetDataSet>
      <sheetData sheetId="0">
        <row r="1">
          <cell r="A1" t="str">
            <v>Id Establecimiento</v>
          </cell>
          <cell r="B1" t="str">
            <v>Nombre Establecimiento</v>
          </cell>
          <cell r="C1" t="str">
            <v>Nombre Establecimiento Completo</v>
          </cell>
          <cell r="D1" t="str">
            <v>Nombre Comuna Completo</v>
          </cell>
          <cell r="E1" t="str">
            <v>Comuna/Hospital</v>
          </cell>
        </row>
        <row r="2">
          <cell r="A2" t="str">
            <v>105010</v>
          </cell>
          <cell r="B2" t="str">
            <v>Actividades Gestionadas por la Dirección del Servicio para apoyo de la Red (S.S de Coquimbo)</v>
          </cell>
          <cell r="C2" t="str">
            <v>105010-DIRECCIÓN DEL SERVICIO DE SALUD COQUIMBO</v>
          </cell>
          <cell r="D2" t="str">
            <v>04101-LA SERENA</v>
          </cell>
          <cell r="E2" t="str">
            <v>105010-DIRECCIÓN DEL SERVICIO DE SALUD COQUIMBO</v>
          </cell>
        </row>
        <row r="3">
          <cell r="A3" t="str">
            <v>105011</v>
          </cell>
          <cell r="B3" t="str">
            <v>PRAIS (S.S Coquimbo)</v>
          </cell>
          <cell r="C3" t="str">
            <v>105011-PRAIS</v>
          </cell>
          <cell r="D3" t="str">
            <v>04101-LA SERENA</v>
          </cell>
          <cell r="E3" t="str">
            <v>105011-PRAIS</v>
          </cell>
        </row>
        <row r="4">
          <cell r="A4" t="str">
            <v>105012</v>
          </cell>
          <cell r="B4" t="str">
            <v>Clínica Dental Móvil Triple. Pat. PW4100 (Monte Patria)</v>
          </cell>
          <cell r="C4" t="str">
            <v>105012-CLINICA DENTAL MOVIL</v>
          </cell>
          <cell r="D4" t="str">
            <v>04303-MONTE PATRIA</v>
          </cell>
          <cell r="E4" t="str">
            <v>105012-CLINICA DENTAL MOVIL</v>
          </cell>
        </row>
        <row r="5">
          <cell r="A5" t="str">
            <v>105100</v>
          </cell>
          <cell r="B5" t="str">
            <v>Hospital San Juan de Dios (La Serena)</v>
          </cell>
          <cell r="C5" t="str">
            <v>105100-HOSPITAL LA SERENA</v>
          </cell>
          <cell r="D5" t="str">
            <v>04101-LA SERENA</v>
          </cell>
          <cell r="E5" t="str">
            <v>105100-HOSPITAL LA SERENA</v>
          </cell>
        </row>
        <row r="6">
          <cell r="A6" t="str">
            <v>105101</v>
          </cell>
          <cell r="B6" t="str">
            <v>Hospital San Pablo (Coquimbo)</v>
          </cell>
          <cell r="C6" t="str">
            <v>105101-HOSPITAL COQUIMBO</v>
          </cell>
          <cell r="D6" t="str">
            <v>04102-COQUIMBO</v>
          </cell>
          <cell r="E6" t="str">
            <v>105101-HOSPITAL COQUIMBO</v>
          </cell>
        </row>
        <row r="7">
          <cell r="A7" t="str">
            <v>105102</v>
          </cell>
          <cell r="B7" t="str">
            <v>Hospital Dr. Antonio Tirado Lanas (Ovalle)</v>
          </cell>
          <cell r="C7" t="str">
            <v>105102-HOSPITAL OVALLE</v>
          </cell>
          <cell r="D7" t="str">
            <v>04301-OVALLE</v>
          </cell>
          <cell r="E7" t="str">
            <v>105102-HOSPITAL OVALLE</v>
          </cell>
        </row>
        <row r="8">
          <cell r="A8" t="str">
            <v>105103</v>
          </cell>
          <cell r="B8" t="str">
            <v>Hospital Dr. Humberto Elorza Cortés (Illapel)</v>
          </cell>
          <cell r="C8" t="str">
            <v>105103-HOSPITAL ILLAPEL</v>
          </cell>
          <cell r="D8" t="str">
            <v>04201-ILLAPEL</v>
          </cell>
          <cell r="E8" t="str">
            <v>105103-HOSPITAL ILLAPEL</v>
          </cell>
        </row>
        <row r="9">
          <cell r="A9" t="str">
            <v>105104</v>
          </cell>
          <cell r="B9" t="str">
            <v>Hospital de Salamanca</v>
          </cell>
          <cell r="C9" t="str">
            <v>105104-HOSPITAL SALAMANCA</v>
          </cell>
          <cell r="D9" t="str">
            <v>04204-SALAMANCA</v>
          </cell>
          <cell r="E9" t="str">
            <v>105104-HOSPITAL SALAMANCA</v>
          </cell>
        </row>
        <row r="10">
          <cell r="A10" t="str">
            <v>105105</v>
          </cell>
          <cell r="B10" t="str">
            <v>Hospital San Juan de Dios (Combarbalá)</v>
          </cell>
          <cell r="C10" t="str">
            <v>105105-HOSPITAL COMBARBALÁ</v>
          </cell>
          <cell r="D10" t="str">
            <v>04302-COMBARBALÁ</v>
          </cell>
          <cell r="E10" t="str">
            <v>105105-HOSPITAL COMBARBALÁ</v>
          </cell>
        </row>
        <row r="11">
          <cell r="A11" t="str">
            <v>105106</v>
          </cell>
          <cell r="B11" t="str">
            <v>Hospital Dr. José Arraño (Andacollo)</v>
          </cell>
          <cell r="C11" t="str">
            <v>105106-HOSPITAL ANDACOLLO</v>
          </cell>
          <cell r="D11" t="str">
            <v>04103-ANDACOLLO</v>
          </cell>
          <cell r="E11" t="str">
            <v>105106-HOSPITAL ANDACOLLO</v>
          </cell>
        </row>
        <row r="12">
          <cell r="A12" t="str">
            <v>105107</v>
          </cell>
          <cell r="B12" t="str">
            <v>Hospital San Juan de Dios (Vicuña)</v>
          </cell>
          <cell r="C12" t="str">
            <v>105107-HOSPITAL VICUÑA</v>
          </cell>
          <cell r="D12" t="str">
            <v>04106-VICUÑA</v>
          </cell>
          <cell r="E12" t="str">
            <v>105107-HOSPITAL VICUÑA</v>
          </cell>
        </row>
        <row r="13">
          <cell r="A13" t="str">
            <v>105108</v>
          </cell>
          <cell r="B13" t="str">
            <v>Hospital San Pedro (Los Vilos)</v>
          </cell>
          <cell r="C13" t="str">
            <v>105108-HOSPITAL LOS VILOS</v>
          </cell>
          <cell r="D13" t="str">
            <v>04203-LOS VILOS</v>
          </cell>
          <cell r="E13" t="str">
            <v>105108-HOSPITAL LOS VILOS</v>
          </cell>
        </row>
        <row r="14">
          <cell r="A14" t="str">
            <v>105300</v>
          </cell>
          <cell r="B14" t="str">
            <v>Centro de Salud Familiar Cardenal Caro</v>
          </cell>
          <cell r="C14" t="str">
            <v>105300-CES. CARDENAL CARO</v>
          </cell>
          <cell r="D14" t="str">
            <v>04101-LA SERENA</v>
          </cell>
          <cell r="E14" t="str">
            <v>04101-LA SERENA</v>
          </cell>
        </row>
        <row r="15">
          <cell r="A15" t="str">
            <v>105301</v>
          </cell>
          <cell r="B15" t="str">
            <v>Centro de Salud Familiar Las Compañías</v>
          </cell>
          <cell r="C15" t="str">
            <v>105301-CES. LAS COMPAÑIAS</v>
          </cell>
          <cell r="D15" t="str">
            <v>04101-LA SERENA</v>
          </cell>
          <cell r="E15" t="str">
            <v>04101-LA SERENA</v>
          </cell>
        </row>
        <row r="16">
          <cell r="A16" t="str">
            <v>105302</v>
          </cell>
          <cell r="B16" t="str">
            <v>Centro de Salud Familiar Pedro Aguirre Cerda</v>
          </cell>
          <cell r="C16" t="str">
            <v>105302-CES. PEDRO AGUIRRE C.</v>
          </cell>
          <cell r="D16" t="str">
            <v>04101-LA SERENA</v>
          </cell>
          <cell r="E16" t="str">
            <v>04101-LA SERENA</v>
          </cell>
        </row>
        <row r="17">
          <cell r="A17" t="str">
            <v>105303</v>
          </cell>
          <cell r="B17" t="str">
            <v>Centro de Salud Familiar San Juan</v>
          </cell>
          <cell r="C17" t="str">
            <v>105303-CES. SAN JUAN</v>
          </cell>
          <cell r="D17" t="str">
            <v>04102-COQUIMBO</v>
          </cell>
          <cell r="E17" t="str">
            <v>04102-COQUIMBO</v>
          </cell>
        </row>
        <row r="18">
          <cell r="A18" t="str">
            <v>105304</v>
          </cell>
          <cell r="B18" t="str">
            <v>Centro de Salud Familiar Santa Cecilia</v>
          </cell>
          <cell r="C18" t="str">
            <v>105304-CES. SANTA CECILIA</v>
          </cell>
          <cell r="D18" t="str">
            <v>04102-COQUIMBO</v>
          </cell>
          <cell r="E18" t="str">
            <v>04102-COQUIMBO</v>
          </cell>
        </row>
        <row r="19">
          <cell r="A19" t="str">
            <v>105305</v>
          </cell>
          <cell r="B19" t="str">
            <v>Centro de Salud Familiar Tierras Blancas</v>
          </cell>
          <cell r="C19" t="str">
            <v>105305-CES. TIERRAS BLANCAS</v>
          </cell>
          <cell r="D19" t="str">
            <v>04102-COQUIMBO</v>
          </cell>
          <cell r="E19" t="str">
            <v>04102-COQUIMBO</v>
          </cell>
        </row>
        <row r="20">
          <cell r="A20" t="str">
            <v>105306</v>
          </cell>
          <cell r="B20" t="str">
            <v>Consultorio Paiguano</v>
          </cell>
          <cell r="C20" t="str">
            <v>105306-CES. PAIHUANO</v>
          </cell>
          <cell r="D20" t="str">
            <v>04105-PAIHUANO</v>
          </cell>
          <cell r="E20" t="str">
            <v>04105-PAIHUANO</v>
          </cell>
        </row>
        <row r="21">
          <cell r="A21" t="str">
            <v>105307</v>
          </cell>
          <cell r="B21" t="str">
            <v>Consultorio Monte Patria</v>
          </cell>
          <cell r="C21" t="str">
            <v>105307-CES. RURAL MONTE PATRIA</v>
          </cell>
          <cell r="D21" t="str">
            <v>04303-MONTE PATRIA</v>
          </cell>
          <cell r="E21" t="str">
            <v>04303-MONTE PATRIA</v>
          </cell>
        </row>
        <row r="22">
          <cell r="A22" t="str">
            <v>105308</v>
          </cell>
          <cell r="B22" t="str">
            <v>Consultorio Punitaqui</v>
          </cell>
          <cell r="C22" t="str">
            <v>105308-CES. RURAL PUNITAQUI</v>
          </cell>
          <cell r="D22" t="str">
            <v>04304-PUNITAQUI</v>
          </cell>
          <cell r="E22" t="str">
            <v>04304-PUNITAQUI</v>
          </cell>
        </row>
        <row r="23">
          <cell r="A23" t="str">
            <v>105309</v>
          </cell>
          <cell r="B23" t="str">
            <v>Consultorio Canela</v>
          </cell>
          <cell r="C23" t="str">
            <v>105309-CES. RURAL CANELA</v>
          </cell>
          <cell r="D23" t="str">
            <v>04202-CANELA</v>
          </cell>
          <cell r="E23" t="str">
            <v>04202-CANELA</v>
          </cell>
        </row>
        <row r="24">
          <cell r="A24" t="str">
            <v>105310</v>
          </cell>
          <cell r="B24" t="str">
            <v>Consultorio Pichasca</v>
          </cell>
          <cell r="C24" t="str">
            <v>105310-CES. RURAL PICHASCA</v>
          </cell>
          <cell r="D24" t="str">
            <v>04305-RIO HURTADO</v>
          </cell>
          <cell r="E24" t="str">
            <v>04305-RIO HURTADO</v>
          </cell>
        </row>
        <row r="25">
          <cell r="A25" t="str">
            <v>105311</v>
          </cell>
          <cell r="B25" t="str">
            <v>Consultorio Chañaral Alto</v>
          </cell>
          <cell r="C25" t="str">
            <v>105311-CES. RURAL CHAÑARAL ALTO</v>
          </cell>
          <cell r="D25" t="str">
            <v>04303-MONTE PATRIA</v>
          </cell>
          <cell r="E25" t="str">
            <v>04303-MONTE PATRIA</v>
          </cell>
        </row>
        <row r="26">
          <cell r="A26" t="str">
            <v>105312</v>
          </cell>
          <cell r="B26" t="str">
            <v>Consultorio Carén</v>
          </cell>
          <cell r="C26" t="str">
            <v>105312-CES. RURAL CAREN</v>
          </cell>
          <cell r="D26" t="str">
            <v>04303-MONTE PATRIA</v>
          </cell>
          <cell r="E26" t="str">
            <v>04303-MONTE PATRIA</v>
          </cell>
        </row>
        <row r="27">
          <cell r="A27" t="str">
            <v>105313</v>
          </cell>
          <cell r="B27" t="str">
            <v>Consultorio Emilio Schaffhauser</v>
          </cell>
          <cell r="C27" t="str">
            <v>105313-CES. SCHAFFHAUSER</v>
          </cell>
          <cell r="D27" t="str">
            <v>04101-LA SERENA</v>
          </cell>
          <cell r="E27" t="str">
            <v>04101-LA SERENA</v>
          </cell>
        </row>
        <row r="28">
          <cell r="A28" t="str">
            <v>105314</v>
          </cell>
          <cell r="B28" t="str">
            <v>Consultorio La Higuera</v>
          </cell>
          <cell r="C28" t="str">
            <v>105314-CES. LA HIGUERA</v>
          </cell>
          <cell r="D28" t="str">
            <v>04104-LA HIGUERA</v>
          </cell>
          <cell r="E28" t="str">
            <v>04104-LA HIGUERA</v>
          </cell>
        </row>
        <row r="29">
          <cell r="A29" t="str">
            <v>105315</v>
          </cell>
          <cell r="B29" t="str">
            <v>Consultorio Cerrillos Tamaya</v>
          </cell>
          <cell r="C29" t="str">
            <v>105315-CES. RURAL C. DE TAMAYA</v>
          </cell>
          <cell r="D29" t="str">
            <v>04301-OVALLE</v>
          </cell>
          <cell r="E29" t="str">
            <v>04301-OVALLE</v>
          </cell>
        </row>
        <row r="30">
          <cell r="A30" t="str">
            <v>105317</v>
          </cell>
          <cell r="B30" t="str">
            <v>Centro de Salud Familiar Jorge Jordán Domic</v>
          </cell>
          <cell r="C30" t="str">
            <v>105317-CES. JORGE JORDAN D.</v>
          </cell>
          <cell r="D30" t="str">
            <v>04301-OVALLE</v>
          </cell>
          <cell r="E30" t="str">
            <v>04301-OVALLE</v>
          </cell>
        </row>
        <row r="31">
          <cell r="A31" t="str">
            <v>105318</v>
          </cell>
          <cell r="B31" t="str">
            <v>Consultorio El Palqui</v>
          </cell>
          <cell r="C31" t="str">
            <v>105318-CES. RURAL EL PALQUI</v>
          </cell>
          <cell r="D31" t="str">
            <v>04303-MONTE PATRIA</v>
          </cell>
          <cell r="E31" t="str">
            <v>04303-MONTE PATRIA</v>
          </cell>
        </row>
        <row r="32">
          <cell r="A32" t="str">
            <v>105319</v>
          </cell>
          <cell r="B32" t="str">
            <v>Centro de Salud Familiar Cardenal Raúl Silva Henríquez de La Serena</v>
          </cell>
          <cell r="C32" t="str">
            <v>105319-CES. CARDENAL R.S.H.</v>
          </cell>
          <cell r="D32" t="str">
            <v>04101-LA SERENA</v>
          </cell>
          <cell r="E32" t="str">
            <v>04101-LA SERENA</v>
          </cell>
        </row>
        <row r="33">
          <cell r="A33" t="str">
            <v>105321</v>
          </cell>
          <cell r="B33" t="str">
            <v>Consultorio Tongoy</v>
          </cell>
          <cell r="C33" t="str">
            <v>105321-CES. RURAL  TONGOY</v>
          </cell>
          <cell r="D33" t="str">
            <v>04102-COQUIMBO</v>
          </cell>
          <cell r="E33" t="str">
            <v>04102-COQUIMBO</v>
          </cell>
        </row>
        <row r="34">
          <cell r="A34" t="str">
            <v>105322</v>
          </cell>
          <cell r="B34" t="str">
            <v>Centro de Salud Familiar Marcos Macuada</v>
          </cell>
          <cell r="C34" t="str">
            <v>105322-CES. MARCOS MACUADA</v>
          </cell>
          <cell r="D34" t="str">
            <v>04301-OVALLE</v>
          </cell>
          <cell r="E34" t="str">
            <v>04301-OVALLE</v>
          </cell>
        </row>
        <row r="35">
          <cell r="A35" t="str">
            <v>105323</v>
          </cell>
          <cell r="B35" t="str">
            <v>Centro de Salud Familiar Dr. Sergio Aguilar Delgado</v>
          </cell>
          <cell r="C35" t="str">
            <v>105323-CES. DR. SERGIO AGUILAR</v>
          </cell>
          <cell r="D35" t="str">
            <v>04102-COQUIMBO</v>
          </cell>
          <cell r="E35" t="str">
            <v>04102-COQUIMBO</v>
          </cell>
        </row>
        <row r="36">
          <cell r="A36" t="str">
            <v>105324</v>
          </cell>
          <cell r="B36" t="str">
            <v>Centro de Salud Familiar Sotaquí</v>
          </cell>
          <cell r="C36" t="str">
            <v>105324-CES. SOTAQUI</v>
          </cell>
          <cell r="D36" t="str">
            <v>04301-OVALLE</v>
          </cell>
          <cell r="E36" t="str">
            <v>04301-OVALLE</v>
          </cell>
        </row>
        <row r="37">
          <cell r="A37" t="str">
            <v>105325</v>
          </cell>
          <cell r="B37" t="str">
            <v>Centro de Salud Familiar Juan Pablo II</v>
          </cell>
          <cell r="C37" t="str">
            <v>105325-CESFAM JUAN PABLO II</v>
          </cell>
          <cell r="D37" t="str">
            <v>04101-LA SERENA</v>
          </cell>
          <cell r="E37" t="str">
            <v>04101-LA SERENA</v>
          </cell>
        </row>
        <row r="38">
          <cell r="A38" t="str">
            <v>105326</v>
          </cell>
          <cell r="B38" t="str">
            <v>Centro de Salud Familiar Villa San Rafael de Rozas</v>
          </cell>
          <cell r="C38" t="str">
            <v>105326-CESFAM SAN RAFAEL</v>
          </cell>
          <cell r="D38" t="str">
            <v>04201-ILLAPEL</v>
          </cell>
          <cell r="E38" t="str">
            <v>04201-ILLAPEL</v>
          </cell>
        </row>
        <row r="39">
          <cell r="A39" t="str">
            <v>105400</v>
          </cell>
          <cell r="B39" t="str">
            <v>Posta de Salud Rural Algarrobito</v>
          </cell>
          <cell r="C39" t="str">
            <v xml:space="preserve">105400-P.S.R. ALGARROBITO            </v>
          </cell>
          <cell r="D39" t="str">
            <v>04101-LA SERENA</v>
          </cell>
          <cell r="E39" t="str">
            <v>04101-LA SERENA</v>
          </cell>
        </row>
        <row r="40">
          <cell r="A40" t="str">
            <v>105401</v>
          </cell>
          <cell r="B40" t="str">
            <v>Posta de Salud Rural Las Rojas</v>
          </cell>
          <cell r="C40" t="str">
            <v>105401-P.S.R. LAS ROJAS</v>
          </cell>
          <cell r="D40" t="str">
            <v>04101-LA SERENA</v>
          </cell>
          <cell r="E40" t="str">
            <v>04101-LA SERENA</v>
          </cell>
        </row>
        <row r="41">
          <cell r="A41" t="str">
            <v>105402</v>
          </cell>
          <cell r="B41" t="str">
            <v>Posta de Salud Rural El Romero</v>
          </cell>
          <cell r="C41" t="str">
            <v>105402-P.S.R. EL ROMERO</v>
          </cell>
          <cell r="D41" t="str">
            <v>04101-LA SERENA</v>
          </cell>
          <cell r="E41" t="str">
            <v>04101-LA SERENA</v>
          </cell>
        </row>
        <row r="42">
          <cell r="A42" t="str">
            <v>105404</v>
          </cell>
          <cell r="B42" t="str">
            <v>Posta de Salud Rural El Tangue</v>
          </cell>
          <cell r="C42" t="str">
            <v xml:space="preserve">105404-P.S.R. EL TANGUE                         </v>
          </cell>
          <cell r="D42" t="str">
            <v>04102-COQUIMBO</v>
          </cell>
          <cell r="E42" t="str">
            <v>04102-COQUIMBO</v>
          </cell>
        </row>
        <row r="43">
          <cell r="A43" t="str">
            <v>105405</v>
          </cell>
          <cell r="B43" t="str">
            <v>Posta de Salud Rural Guanaqueros</v>
          </cell>
          <cell r="C43" t="str">
            <v>105405-P.S.R. GUANAQUEROS</v>
          </cell>
          <cell r="D43" t="str">
            <v>04102-COQUIMBO</v>
          </cell>
          <cell r="E43" t="str">
            <v>04102-COQUIMBO</v>
          </cell>
        </row>
        <row r="44">
          <cell r="A44" t="str">
            <v>105407</v>
          </cell>
          <cell r="B44" t="str">
            <v>Posta de Salud Rural Tambillo</v>
          </cell>
          <cell r="C44" t="str">
            <v>105407-P.S.R. TAMBILLOS</v>
          </cell>
          <cell r="D44" t="str">
            <v>04102-COQUIMBO</v>
          </cell>
          <cell r="E44" t="str">
            <v>04102-COQUIMBO</v>
          </cell>
        </row>
        <row r="45">
          <cell r="A45" t="str">
            <v>105409</v>
          </cell>
          <cell r="B45" t="str">
            <v>Posta de Salud Rural El Chañar</v>
          </cell>
          <cell r="C45" t="str">
            <v>105409-P.S.R. EL CHAÑAR</v>
          </cell>
          <cell r="D45" t="str">
            <v>04305-RIO HURTADO</v>
          </cell>
          <cell r="E45" t="str">
            <v>04305-RIO HURTADO</v>
          </cell>
        </row>
        <row r="46">
          <cell r="A46" t="str">
            <v>105410</v>
          </cell>
          <cell r="B46" t="str">
            <v>Posta de Salud Rural Hurtado</v>
          </cell>
          <cell r="C46" t="str">
            <v>105410-P.S.R. HURTADO</v>
          </cell>
          <cell r="D46" t="str">
            <v>04305-RIO HURTADO</v>
          </cell>
          <cell r="E46" t="str">
            <v>04305-RIO HURTADO</v>
          </cell>
        </row>
        <row r="47">
          <cell r="A47" t="str">
            <v>105411</v>
          </cell>
          <cell r="B47" t="str">
            <v>Posta de Salud Rural Las Breas (Río Hurtado)</v>
          </cell>
          <cell r="C47" t="str">
            <v>105411-P.S.R. LAS BREAS</v>
          </cell>
          <cell r="D47" t="str">
            <v>04305-RIO HURTADO</v>
          </cell>
          <cell r="E47" t="str">
            <v>04305-RIO HURTADO</v>
          </cell>
        </row>
        <row r="48">
          <cell r="A48" t="str">
            <v>105413</v>
          </cell>
          <cell r="B48" t="str">
            <v>Posta de Salud Rural Samo Alto</v>
          </cell>
          <cell r="C48" t="str">
            <v>105413-P.S.R. SAMO ALTO</v>
          </cell>
          <cell r="D48" t="str">
            <v>04305-RIO HURTADO</v>
          </cell>
          <cell r="E48" t="str">
            <v>04305-RIO HURTADO</v>
          </cell>
        </row>
        <row r="49">
          <cell r="A49" t="str">
            <v>105414</v>
          </cell>
          <cell r="B49" t="str">
            <v>Posta de Salud Rural Serón</v>
          </cell>
          <cell r="C49" t="str">
            <v>105414-P.S.R. SERON</v>
          </cell>
          <cell r="D49" t="str">
            <v>04305-RIO HURTADO</v>
          </cell>
          <cell r="E49" t="str">
            <v>04305-RIO HURTADO</v>
          </cell>
        </row>
        <row r="50">
          <cell r="A50" t="str">
            <v>105415</v>
          </cell>
          <cell r="B50" t="str">
            <v>Posta de Salud Rural Barraza</v>
          </cell>
          <cell r="C50" t="str">
            <v>105415-P.S.R. BARRAZA</v>
          </cell>
          <cell r="D50" t="str">
            <v>04301-OVALLE</v>
          </cell>
          <cell r="E50" t="str">
            <v>04301-OVALLE</v>
          </cell>
        </row>
        <row r="51">
          <cell r="A51" t="str">
            <v>105416</v>
          </cell>
          <cell r="B51" t="str">
            <v>Posta de Salud Rural Camarico (Ovalle)</v>
          </cell>
          <cell r="C51" t="str">
            <v xml:space="preserve">105416-P.S.R. CAMARICO                  </v>
          </cell>
          <cell r="D51" t="str">
            <v>04301-OVALLE</v>
          </cell>
          <cell r="E51" t="str">
            <v>04301-OVALLE</v>
          </cell>
        </row>
        <row r="52">
          <cell r="A52" t="str">
            <v>105417</v>
          </cell>
          <cell r="B52" t="str">
            <v>Posta de Salud Rural Alcones Bajo</v>
          </cell>
          <cell r="C52" t="str">
            <v>105417-P.S.R. ALCONES BAJOS</v>
          </cell>
          <cell r="D52" t="str">
            <v>04301-OVALLE</v>
          </cell>
          <cell r="E52" t="str">
            <v>04301-OVALLE</v>
          </cell>
        </row>
        <row r="53">
          <cell r="A53" t="str">
            <v>105419</v>
          </cell>
          <cell r="B53" t="str">
            <v>Posta de Salud Rural Las Sossas</v>
          </cell>
          <cell r="C53" t="str">
            <v>105419-P.S.R. LAS SOSSAS</v>
          </cell>
          <cell r="D53" t="str">
            <v>04301-OVALLE</v>
          </cell>
          <cell r="E53" t="str">
            <v>04301-OVALLE</v>
          </cell>
        </row>
        <row r="54">
          <cell r="A54" t="str">
            <v>105422</v>
          </cell>
          <cell r="B54" t="str">
            <v>Posta de Salud Rural Hornillos</v>
          </cell>
          <cell r="C54" t="str">
            <v>105422-P.S.R. HORNILLOS</v>
          </cell>
          <cell r="D54" t="str">
            <v>04301-OVALLE</v>
          </cell>
          <cell r="E54" t="str">
            <v>04301-OVALLE</v>
          </cell>
        </row>
        <row r="55">
          <cell r="A55" t="str">
            <v>105425</v>
          </cell>
          <cell r="B55" t="str">
            <v>Posta de Salud Rural Chilecito</v>
          </cell>
          <cell r="C55" t="str">
            <v>105425-P.S.R. CHILECITO</v>
          </cell>
          <cell r="D55" t="str">
            <v>04303-MONTE PATRIA</v>
          </cell>
          <cell r="E55" t="str">
            <v>04303-MONTE PATRIA</v>
          </cell>
        </row>
        <row r="56">
          <cell r="A56" t="str">
            <v>105427</v>
          </cell>
          <cell r="B56" t="str">
            <v>Posta de Salud Rural Hacienda Valdivia</v>
          </cell>
          <cell r="C56" t="str">
            <v>105427-P.S.R. HACIENDA VALDIVIA</v>
          </cell>
          <cell r="D56" t="str">
            <v>04303-MONTE PATRIA</v>
          </cell>
          <cell r="E56" t="str">
            <v>04303-MONTE PATRIA</v>
          </cell>
        </row>
        <row r="57">
          <cell r="A57" t="str">
            <v>105428</v>
          </cell>
          <cell r="B57" t="str">
            <v>Posta de Salud Rural Huatulame</v>
          </cell>
          <cell r="C57" t="str">
            <v>105428-P.S.R. HUATULAME</v>
          </cell>
          <cell r="D57" t="str">
            <v>04303-MONTE PATRIA</v>
          </cell>
          <cell r="E57" t="str">
            <v>04303-MONTE PATRIA</v>
          </cell>
        </row>
        <row r="58">
          <cell r="A58" t="str">
            <v>105430</v>
          </cell>
          <cell r="B58" t="str">
            <v>Posta de Salud Rural Mialqui</v>
          </cell>
          <cell r="C58" t="str">
            <v>105430-P.S.R. MIALQUI</v>
          </cell>
          <cell r="D58" t="str">
            <v>04303-MONTE PATRIA</v>
          </cell>
          <cell r="E58" t="str">
            <v>04303-MONTE PATRIA</v>
          </cell>
        </row>
        <row r="59">
          <cell r="A59" t="str">
            <v>105431</v>
          </cell>
          <cell r="B59" t="str">
            <v>Posta de Salud Rural Pedregal</v>
          </cell>
          <cell r="C59" t="str">
            <v>105431-P.S.R. PEDREGAL</v>
          </cell>
          <cell r="D59" t="str">
            <v>04303-MONTE PATRIA</v>
          </cell>
          <cell r="E59" t="str">
            <v>04303-MONTE PATRIA</v>
          </cell>
        </row>
        <row r="60">
          <cell r="A60" t="str">
            <v>105432</v>
          </cell>
          <cell r="B60" t="str">
            <v>Posta de Salud Rural Rapel (Monte Patria)</v>
          </cell>
          <cell r="C60" t="str">
            <v>105432-P.S.R. RAPEL</v>
          </cell>
          <cell r="D60" t="str">
            <v>04303-MONTE PATRIA</v>
          </cell>
          <cell r="E60" t="str">
            <v>04303-MONTE PATRIA</v>
          </cell>
        </row>
        <row r="61">
          <cell r="A61" t="str">
            <v>105433</v>
          </cell>
          <cell r="B61" t="str">
            <v>Posta de Salud Rural San Lorenzo (Combarbalá)</v>
          </cell>
          <cell r="C61" t="str">
            <v>105433-P.S.R. SAN LORENZO</v>
          </cell>
          <cell r="D61" t="str">
            <v>04302-COMBARBALÁ</v>
          </cell>
          <cell r="E61" t="str">
            <v>04302-COMBARBALÁ</v>
          </cell>
        </row>
        <row r="62">
          <cell r="A62" t="str">
            <v>105434</v>
          </cell>
          <cell r="B62" t="str">
            <v>Posta de Salud Rural San Marcos (Combarbalá)</v>
          </cell>
          <cell r="C62" t="str">
            <v>105434-P.S.R. SAN MARCOS</v>
          </cell>
          <cell r="D62" t="str">
            <v>04302-COMBARBALÁ</v>
          </cell>
          <cell r="E62" t="str">
            <v>04302-COMBARBALÁ</v>
          </cell>
        </row>
        <row r="63">
          <cell r="A63" t="str">
            <v>105435</v>
          </cell>
          <cell r="B63" t="str">
            <v>Posta de Salud Rural Tulahuén</v>
          </cell>
          <cell r="C63" t="str">
            <v>105435-P.S.R. TULAHUEN</v>
          </cell>
          <cell r="D63" t="str">
            <v>04303-MONTE PATRIA</v>
          </cell>
          <cell r="E63" t="str">
            <v>04303-MONTE PATRIA</v>
          </cell>
        </row>
        <row r="64">
          <cell r="A64" t="str">
            <v>105436</v>
          </cell>
          <cell r="B64" t="str">
            <v>Posta de Salud Rural El Maitén</v>
          </cell>
          <cell r="C64" t="str">
            <v>105436-P.S.R. EL MAITEN</v>
          </cell>
          <cell r="D64" t="str">
            <v>04303-MONTE PATRIA</v>
          </cell>
          <cell r="E64" t="str">
            <v>04303-MONTE PATRIA</v>
          </cell>
        </row>
        <row r="65">
          <cell r="A65" t="str">
            <v>105437</v>
          </cell>
          <cell r="B65" t="str">
            <v>Posta de Salud Rural Chalinga</v>
          </cell>
          <cell r="C65" t="str">
            <v>105437-P.S.R. CHALINGA</v>
          </cell>
          <cell r="D65" t="str">
            <v>04301-OVALLE</v>
          </cell>
          <cell r="E65" t="str">
            <v>04301-OVALLE</v>
          </cell>
        </row>
        <row r="66">
          <cell r="A66" t="str">
            <v>105439</v>
          </cell>
          <cell r="B66" t="str">
            <v>Posta de Salud Rural Cerro Blanco</v>
          </cell>
          <cell r="C66" t="str">
            <v>105439-P.S.R. CERRO BLANCO</v>
          </cell>
          <cell r="D66" t="str">
            <v>04301-OVALLE</v>
          </cell>
          <cell r="E66" t="str">
            <v>04301-OVALLE</v>
          </cell>
        </row>
        <row r="67">
          <cell r="A67" t="str">
            <v>105440</v>
          </cell>
          <cell r="B67" t="str">
            <v>Posta de Salud Rural Divisadero</v>
          </cell>
          <cell r="C67" t="str">
            <v>105440-P.S.R. DIVISADERO</v>
          </cell>
          <cell r="D67" t="str">
            <v>04304-PUNITAQUI</v>
          </cell>
          <cell r="E67" t="str">
            <v>04304-PUNITAQUI</v>
          </cell>
        </row>
        <row r="68">
          <cell r="A68" t="str">
            <v>105441</v>
          </cell>
          <cell r="B68" t="str">
            <v>Posta de Salud Rural Manquehua</v>
          </cell>
          <cell r="C68" t="str">
            <v>105441-P.S.R. MANQUEHUA</v>
          </cell>
          <cell r="D68" t="str">
            <v>04302-COMBARBALÁ</v>
          </cell>
          <cell r="E68" t="str">
            <v>04302-COMBARBALÁ</v>
          </cell>
        </row>
        <row r="69">
          <cell r="A69" t="str">
            <v>105442</v>
          </cell>
          <cell r="B69" t="str">
            <v>Posta de Salud Rural San Pedro de Quiles</v>
          </cell>
          <cell r="C69" t="str">
            <v>105442-P.S.R. SAN PEDRO DE QUILES</v>
          </cell>
          <cell r="D69" t="str">
            <v>04304-PUNITAQUI</v>
          </cell>
          <cell r="E69" t="str">
            <v>04304-PUNITAQUI</v>
          </cell>
        </row>
        <row r="70">
          <cell r="A70" t="str">
            <v>105443</v>
          </cell>
          <cell r="B70" t="str">
            <v>Posta de Salud Rural Cárcamo</v>
          </cell>
          <cell r="C70" t="str">
            <v xml:space="preserve">105443-P.S.R. CARCAMO                   </v>
          </cell>
          <cell r="D70" t="str">
            <v>04201-ILLAPEL</v>
          </cell>
          <cell r="E70" t="str">
            <v>04201-ILLAPEL</v>
          </cell>
        </row>
        <row r="71">
          <cell r="A71" t="str">
            <v>105444</v>
          </cell>
          <cell r="B71" t="str">
            <v>Posta de Salud Rural Huintil</v>
          </cell>
          <cell r="C71" t="str">
            <v>105444-P.S.R. HUINTIL</v>
          </cell>
          <cell r="D71" t="str">
            <v>04201-ILLAPEL</v>
          </cell>
          <cell r="E71" t="str">
            <v>04201-ILLAPEL</v>
          </cell>
        </row>
        <row r="72">
          <cell r="A72" t="str">
            <v>105445</v>
          </cell>
          <cell r="B72" t="str">
            <v>Posta de Salud Rural Limáhuida</v>
          </cell>
          <cell r="C72" t="str">
            <v>105445-P.S.R. LIMAHUIDA</v>
          </cell>
          <cell r="D72" t="str">
            <v>04201-ILLAPEL</v>
          </cell>
          <cell r="E72" t="str">
            <v>04201-ILLAPEL</v>
          </cell>
        </row>
        <row r="73">
          <cell r="A73" t="str">
            <v>105446</v>
          </cell>
          <cell r="B73" t="str">
            <v>Posta de Salud Rural Matancilla</v>
          </cell>
          <cell r="C73" t="str">
            <v>105446-P.S.R. MATANCILLA</v>
          </cell>
          <cell r="D73" t="str">
            <v>04201-ILLAPEL</v>
          </cell>
          <cell r="E73" t="str">
            <v>04201-ILLAPEL</v>
          </cell>
        </row>
        <row r="74">
          <cell r="A74" t="str">
            <v>105447</v>
          </cell>
          <cell r="B74" t="str">
            <v>Posta de Salud Rural Peralillo Illapel</v>
          </cell>
          <cell r="C74" t="str">
            <v>105447-P.S.R. PERALILLO</v>
          </cell>
          <cell r="D74" t="str">
            <v>04201-ILLAPEL</v>
          </cell>
          <cell r="E74" t="str">
            <v>04201-ILLAPEL</v>
          </cell>
        </row>
        <row r="75">
          <cell r="A75" t="str">
            <v>105448</v>
          </cell>
          <cell r="B75" t="str">
            <v>Posta de Salud Rural Santa Virginia</v>
          </cell>
          <cell r="C75" t="str">
            <v>105448-P.S.R. SANTA VIRGINIA</v>
          </cell>
          <cell r="D75" t="str">
            <v>04201-ILLAPEL</v>
          </cell>
          <cell r="E75" t="str">
            <v>04201-ILLAPEL</v>
          </cell>
        </row>
        <row r="76">
          <cell r="A76" t="str">
            <v>105449</v>
          </cell>
          <cell r="B76" t="str">
            <v>Posta de Salud Rural Tunga Norte</v>
          </cell>
          <cell r="C76" t="str">
            <v>105449-P.S.R. TUNGA NORTE</v>
          </cell>
          <cell r="D76" t="str">
            <v>04201-ILLAPEL</v>
          </cell>
          <cell r="E76" t="str">
            <v>04201-ILLAPEL</v>
          </cell>
        </row>
        <row r="77">
          <cell r="A77" t="str">
            <v>105450</v>
          </cell>
          <cell r="B77" t="str">
            <v>Posta de Salud Rural Mincha Norte</v>
          </cell>
          <cell r="C77" t="str">
            <v xml:space="preserve">105450-P.S.R. MINCHA NORTE            </v>
          </cell>
          <cell r="D77" t="str">
            <v>04202-CANELA</v>
          </cell>
          <cell r="E77" t="str">
            <v>04202-CANELA</v>
          </cell>
        </row>
        <row r="78">
          <cell r="A78" t="str">
            <v>105451</v>
          </cell>
          <cell r="B78" t="str">
            <v>Posta de Salud Rural Agua Fría</v>
          </cell>
          <cell r="C78" t="str">
            <v>105451-P.S.R. AGUA FRIA</v>
          </cell>
          <cell r="D78" t="str">
            <v>04202-CANELA</v>
          </cell>
          <cell r="E78" t="str">
            <v>04202-CANELA</v>
          </cell>
        </row>
        <row r="79">
          <cell r="A79" t="str">
            <v>105452</v>
          </cell>
          <cell r="B79" t="str">
            <v>Posta de Salud Rural Cuncumén(Salamanca)</v>
          </cell>
          <cell r="C79" t="str">
            <v xml:space="preserve">105452-P.S.R. CUNCUMEN                 </v>
          </cell>
          <cell r="D79" t="str">
            <v>04204-SALAMANCA</v>
          </cell>
          <cell r="E79" t="str">
            <v>04204-SALAMANCA</v>
          </cell>
        </row>
        <row r="80">
          <cell r="A80" t="str">
            <v>105453</v>
          </cell>
          <cell r="B80" t="str">
            <v>Posta de Salud Rural Tranquilla</v>
          </cell>
          <cell r="C80" t="str">
            <v>105453-P.S.R. TRANQUILLA</v>
          </cell>
          <cell r="D80" t="str">
            <v>04204-SALAMANCA</v>
          </cell>
          <cell r="E80" t="str">
            <v>04204-SALAMANCA</v>
          </cell>
        </row>
        <row r="81">
          <cell r="A81" t="str">
            <v>105454</v>
          </cell>
          <cell r="B81" t="str">
            <v>Posta de Salud Rural Cunlagua</v>
          </cell>
          <cell r="C81" t="str">
            <v>105454-P.S.R. CUNLAGUA</v>
          </cell>
          <cell r="D81" t="str">
            <v>04204-SALAMANCA</v>
          </cell>
          <cell r="E81" t="str">
            <v>04204-SALAMANCA</v>
          </cell>
        </row>
        <row r="82">
          <cell r="A82" t="str">
            <v>105455</v>
          </cell>
          <cell r="B82" t="str">
            <v>Posta de Salud Rural Chillepín</v>
          </cell>
          <cell r="C82" t="str">
            <v>105455-P.S.R. CHILLEPIN</v>
          </cell>
          <cell r="D82" t="str">
            <v>04204-SALAMANCA</v>
          </cell>
          <cell r="E82" t="str">
            <v>04204-SALAMANCA</v>
          </cell>
        </row>
        <row r="83">
          <cell r="A83" t="str">
            <v>105456</v>
          </cell>
          <cell r="B83" t="str">
            <v>Posta de Salud Rural Llimpo</v>
          </cell>
          <cell r="C83" t="str">
            <v>105456-P.S.R. LLIMPO</v>
          </cell>
          <cell r="D83" t="str">
            <v>04204-SALAMANCA</v>
          </cell>
          <cell r="E83" t="str">
            <v>04204-SALAMANCA</v>
          </cell>
        </row>
        <row r="84">
          <cell r="A84" t="str">
            <v>105457</v>
          </cell>
          <cell r="B84" t="str">
            <v>Posta de Salud Rural San Agustín (Salamanca)</v>
          </cell>
          <cell r="C84" t="str">
            <v>105457-P.S.R. SAN AGUSTIN</v>
          </cell>
          <cell r="D84" t="str">
            <v>04204-SALAMANCA</v>
          </cell>
          <cell r="E84" t="str">
            <v>04204-SALAMANCA</v>
          </cell>
        </row>
        <row r="85">
          <cell r="A85" t="str">
            <v>105458</v>
          </cell>
          <cell r="B85" t="str">
            <v>Posta de Salud Rural Tahuinco</v>
          </cell>
          <cell r="C85" t="str">
            <v>105458-P.S.R. TAHUINCO</v>
          </cell>
          <cell r="D85" t="str">
            <v>04204-SALAMANCA</v>
          </cell>
          <cell r="E85" t="str">
            <v>04204-SALAMANCA</v>
          </cell>
        </row>
        <row r="86">
          <cell r="A86" t="str">
            <v>105459</v>
          </cell>
          <cell r="B86" t="str">
            <v>Posta de Salud Rural Barrancas</v>
          </cell>
          <cell r="C86" t="str">
            <v xml:space="preserve">105459-P.S.R. BARRANCAS                </v>
          </cell>
          <cell r="D86" t="str">
            <v>04302-COMBARBALÁ</v>
          </cell>
          <cell r="E86" t="str">
            <v>04302-COMBARBALÁ</v>
          </cell>
        </row>
        <row r="87">
          <cell r="A87" t="str">
            <v>105460</v>
          </cell>
          <cell r="B87" t="str">
            <v>Posta de Salud Rural Cogotí 18</v>
          </cell>
          <cell r="C87" t="str">
            <v>105460-P.S.R. COGOTI 18</v>
          </cell>
          <cell r="D87" t="str">
            <v>04302-COMBARBALÁ</v>
          </cell>
          <cell r="E87" t="str">
            <v>04302-COMBARBALÁ</v>
          </cell>
        </row>
        <row r="88">
          <cell r="A88" t="str">
            <v>105461</v>
          </cell>
          <cell r="B88" t="str">
            <v>Posta de Salud Rural El Huacho</v>
          </cell>
          <cell r="C88" t="str">
            <v>105461-P.S.R. EL HUACHO</v>
          </cell>
          <cell r="D88" t="str">
            <v>04302-COMBARBALÁ</v>
          </cell>
          <cell r="E88" t="str">
            <v>04302-COMBARBALÁ</v>
          </cell>
        </row>
        <row r="89">
          <cell r="A89" t="str">
            <v>105462</v>
          </cell>
          <cell r="B89" t="str">
            <v>Posta de Salud Rural El Sauce (Combarbalá)</v>
          </cell>
          <cell r="C89" t="str">
            <v>105462-P.S.R. EL SAUCE</v>
          </cell>
          <cell r="D89" t="str">
            <v>04302-COMBARBALÁ</v>
          </cell>
          <cell r="E89" t="str">
            <v>04302-COMBARBALÁ</v>
          </cell>
        </row>
        <row r="90">
          <cell r="A90" t="str">
            <v>105463</v>
          </cell>
          <cell r="B90" t="str">
            <v>Posta de Salud Rural Quilitapia</v>
          </cell>
          <cell r="C90" t="str">
            <v>105463-P.S.R. QUILITAPIA</v>
          </cell>
          <cell r="D90" t="str">
            <v>04302-COMBARBALÁ</v>
          </cell>
          <cell r="E90" t="str">
            <v>04302-COMBARBALÁ</v>
          </cell>
        </row>
        <row r="91">
          <cell r="A91" t="str">
            <v>105464</v>
          </cell>
          <cell r="B91" t="str">
            <v>Posta de Salud Rural La Ligua</v>
          </cell>
          <cell r="C91" t="str">
            <v>105464-P.S.R. LA LIGUA</v>
          </cell>
          <cell r="D91" t="str">
            <v>04302-COMBARBALÁ</v>
          </cell>
          <cell r="E91" t="str">
            <v>04302-COMBARBALÁ</v>
          </cell>
        </row>
        <row r="92">
          <cell r="A92" t="str">
            <v>105465</v>
          </cell>
          <cell r="B92" t="str">
            <v>Posta de Salud Rural Ramadilla</v>
          </cell>
          <cell r="C92" t="str">
            <v>105465-P.S.R. RAMADILLA</v>
          </cell>
          <cell r="D92" t="str">
            <v>04302-COMBARBALÁ</v>
          </cell>
          <cell r="E92" t="str">
            <v>04302-COMBARBALÁ</v>
          </cell>
        </row>
        <row r="93">
          <cell r="A93" t="str">
            <v>105466</v>
          </cell>
          <cell r="B93" t="str">
            <v>Posta de Salud Rural Valle Hermoso</v>
          </cell>
          <cell r="C93" t="str">
            <v>105466-P.S.R. VALLE HERMOSO</v>
          </cell>
          <cell r="D93" t="str">
            <v>04302-COMBARBALÁ</v>
          </cell>
          <cell r="E93" t="str">
            <v>04302-COMBARBALÁ</v>
          </cell>
        </row>
        <row r="94">
          <cell r="A94" t="str">
            <v>105467</v>
          </cell>
          <cell r="B94" t="str">
            <v>Posta de Salud Rural Diaguitas</v>
          </cell>
          <cell r="C94" t="str">
            <v>105467-P.S.R. DIAGUITAS</v>
          </cell>
          <cell r="D94" t="str">
            <v>04106-VICUÑA</v>
          </cell>
          <cell r="E94" t="str">
            <v>04106-VICUÑA</v>
          </cell>
        </row>
        <row r="95">
          <cell r="A95" t="str">
            <v>105468</v>
          </cell>
          <cell r="B95" t="str">
            <v>Posta de Salud Rural El Molle</v>
          </cell>
          <cell r="C95" t="str">
            <v>105468-P.S.R. EL MOLLE</v>
          </cell>
          <cell r="D95" t="str">
            <v>04106-VICUÑA</v>
          </cell>
          <cell r="E95" t="str">
            <v>04106-VICUÑA</v>
          </cell>
        </row>
        <row r="96">
          <cell r="A96" t="str">
            <v>105469</v>
          </cell>
          <cell r="B96" t="str">
            <v>Posta de Salud Rural El Tambo (Vicuña)</v>
          </cell>
          <cell r="C96" t="str">
            <v>105469-P.S.R. EL TAMBO</v>
          </cell>
          <cell r="D96" t="str">
            <v>04106-VICUÑA</v>
          </cell>
          <cell r="E96" t="str">
            <v>04106-VICUÑA</v>
          </cell>
        </row>
        <row r="97">
          <cell r="A97" t="str">
            <v>105470</v>
          </cell>
          <cell r="B97" t="str">
            <v>Posta de Salud Rural Huanta</v>
          </cell>
          <cell r="C97" t="str">
            <v>105470-P.S.R. HUANTA</v>
          </cell>
          <cell r="D97" t="str">
            <v>04106-VICUÑA</v>
          </cell>
          <cell r="E97" t="str">
            <v>04106-VICUÑA</v>
          </cell>
        </row>
        <row r="98">
          <cell r="A98" t="str">
            <v>105471</v>
          </cell>
          <cell r="B98" t="str">
            <v>Posta de Salud Rural Peralillo Vicuña</v>
          </cell>
          <cell r="C98" t="str">
            <v>105471-P.S.R. PERALILLO</v>
          </cell>
          <cell r="D98" t="str">
            <v>04106-VICUÑA</v>
          </cell>
          <cell r="E98" t="str">
            <v>04106-VICUÑA</v>
          </cell>
        </row>
        <row r="99">
          <cell r="A99" t="str">
            <v>105472</v>
          </cell>
          <cell r="B99" t="str">
            <v>Posta de Salud Rural Rivadavia</v>
          </cell>
          <cell r="C99" t="str">
            <v>105472-P.S.R. RIVADAVIA</v>
          </cell>
          <cell r="D99" t="str">
            <v>04106-VICUÑA</v>
          </cell>
          <cell r="E99" t="str">
            <v>04106-VICUÑA</v>
          </cell>
        </row>
        <row r="100">
          <cell r="A100" t="str">
            <v>105473</v>
          </cell>
          <cell r="B100" t="str">
            <v>Posta de Salud Rural Talcuna</v>
          </cell>
          <cell r="C100" t="str">
            <v>105473-P.S.R. TALCUNA</v>
          </cell>
          <cell r="D100" t="str">
            <v>04106-VICUÑA</v>
          </cell>
          <cell r="E100" t="str">
            <v>04106-VICUÑA</v>
          </cell>
        </row>
        <row r="101">
          <cell r="A101" t="str">
            <v>105474</v>
          </cell>
          <cell r="B101" t="str">
            <v>Posta de Salud Rural Chapilca</v>
          </cell>
          <cell r="C101" t="str">
            <v>105474-P.S.R. CHAPILCA</v>
          </cell>
          <cell r="D101" t="str">
            <v>04106-VICUÑA</v>
          </cell>
          <cell r="E101" t="str">
            <v>04106-VICUÑA</v>
          </cell>
        </row>
        <row r="102">
          <cell r="A102" t="str">
            <v>105475</v>
          </cell>
          <cell r="B102" t="str">
            <v>Posta de Salud Rural Horcón (Paiguano)</v>
          </cell>
          <cell r="C102" t="str">
            <v>105475-P.S.R. HORCON</v>
          </cell>
          <cell r="D102" t="str">
            <v>04105-PAIHUANO</v>
          </cell>
          <cell r="E102" t="str">
            <v>04105-PAIHUANO</v>
          </cell>
        </row>
        <row r="103">
          <cell r="A103" t="str">
            <v>105476</v>
          </cell>
          <cell r="B103" t="str">
            <v>Posta de Salud Rural Monte Grande</v>
          </cell>
          <cell r="C103" t="str">
            <v>105476-P.S.R. MONTE GRANDE</v>
          </cell>
          <cell r="D103" t="str">
            <v>04105-PAIHUANO</v>
          </cell>
          <cell r="E103" t="str">
            <v>04105-PAIHUANO</v>
          </cell>
        </row>
        <row r="104">
          <cell r="A104" t="str">
            <v>105477</v>
          </cell>
          <cell r="B104" t="str">
            <v>Posta de Salud Rural Pisco Elqui</v>
          </cell>
          <cell r="C104" t="str">
            <v>105477-P.S.R. PISCO ELQUI</v>
          </cell>
          <cell r="D104" t="str">
            <v>04105-PAIHUANO</v>
          </cell>
          <cell r="E104" t="str">
            <v>04105-PAIHUANO</v>
          </cell>
        </row>
        <row r="105">
          <cell r="A105" t="str">
            <v>105478</v>
          </cell>
          <cell r="B105" t="str">
            <v>Posta de Salud Rural Caimanes</v>
          </cell>
          <cell r="C105" t="str">
            <v xml:space="preserve">105478-P.S.R. CAIMANES                   </v>
          </cell>
          <cell r="D105" t="str">
            <v>04203-LOS VILOS</v>
          </cell>
          <cell r="E105" t="str">
            <v>04203-LOS VILOS</v>
          </cell>
        </row>
        <row r="106">
          <cell r="A106" t="str">
            <v>105479</v>
          </cell>
          <cell r="B106" t="str">
            <v>Posta de Salud Rural Guangualí</v>
          </cell>
          <cell r="C106" t="str">
            <v>105479-P.S.R. GUANGUALI</v>
          </cell>
          <cell r="D106" t="str">
            <v>04203-LOS VILOS</v>
          </cell>
          <cell r="E106" t="str">
            <v>04203-LOS VILOS</v>
          </cell>
        </row>
        <row r="107">
          <cell r="A107" t="str">
            <v>105480</v>
          </cell>
          <cell r="B107" t="str">
            <v>Posta de Salud Rural Quilimarí</v>
          </cell>
          <cell r="C107" t="str">
            <v>105480-P.S.R. QUILIMARI</v>
          </cell>
          <cell r="D107" t="str">
            <v>04203-LOS VILOS</v>
          </cell>
          <cell r="E107" t="str">
            <v>04203-LOS VILOS</v>
          </cell>
        </row>
        <row r="108">
          <cell r="A108" t="str">
            <v>105481</v>
          </cell>
          <cell r="B108" t="str">
            <v>Posta de Salud Rural Tilama</v>
          </cell>
          <cell r="C108" t="str">
            <v>105481-P.S.R. TILAMA</v>
          </cell>
          <cell r="D108" t="str">
            <v>04203-LOS VILOS</v>
          </cell>
          <cell r="E108" t="str">
            <v>04203-LOS VILOS</v>
          </cell>
        </row>
        <row r="109">
          <cell r="A109" t="str">
            <v>105482</v>
          </cell>
          <cell r="B109" t="str">
            <v>Posta de Salud Rural Canela Alta</v>
          </cell>
          <cell r="C109" t="str">
            <v>105482-P.S.R. CANELA ALTA</v>
          </cell>
          <cell r="D109" t="str">
            <v>04202-CANELA</v>
          </cell>
          <cell r="E109" t="str">
            <v>04202-CANELA</v>
          </cell>
        </row>
        <row r="110">
          <cell r="A110" t="str">
            <v>105483</v>
          </cell>
          <cell r="B110" t="str">
            <v>Posta de Salud Rural Los Rulos</v>
          </cell>
          <cell r="C110" t="str">
            <v>105483-P.S.R. LOS RULOS</v>
          </cell>
          <cell r="D110" t="str">
            <v>04202-CANELA</v>
          </cell>
          <cell r="E110" t="str">
            <v>04202-CANELA</v>
          </cell>
        </row>
        <row r="111">
          <cell r="A111" t="str">
            <v>105484</v>
          </cell>
          <cell r="B111" t="str">
            <v>Posta de Salud Rural Huentelauquén</v>
          </cell>
          <cell r="C111" t="str">
            <v>105484-P.S.R. HUENTELAUQUEN</v>
          </cell>
          <cell r="D111" t="str">
            <v>04202-CANELA</v>
          </cell>
          <cell r="E111" t="str">
            <v>04202-CANELA</v>
          </cell>
        </row>
        <row r="112">
          <cell r="A112" t="str">
            <v>105485</v>
          </cell>
          <cell r="B112" t="str">
            <v>Posta de Salud Rural Plan de Hornos</v>
          </cell>
          <cell r="C112" t="str">
            <v>105485-P.S.R. PLAN DE HORNOS</v>
          </cell>
          <cell r="D112" t="str">
            <v>04201-ILLAPEL</v>
          </cell>
          <cell r="E112" t="str">
            <v>04201-ILLAPEL</v>
          </cell>
        </row>
        <row r="113">
          <cell r="A113" t="str">
            <v>105486</v>
          </cell>
          <cell r="B113" t="str">
            <v>Posta de Salud Rural Tunga Sur</v>
          </cell>
          <cell r="C113" t="str">
            <v>105486-P.S.R. TUNGA SUR</v>
          </cell>
          <cell r="D113" t="str">
            <v>04201-ILLAPEL</v>
          </cell>
          <cell r="E113" t="str">
            <v>04201-ILLAPEL</v>
          </cell>
        </row>
        <row r="114">
          <cell r="A114" t="str">
            <v>105487</v>
          </cell>
          <cell r="B114" t="str">
            <v>Posta de Salud Rural Cañas Uno</v>
          </cell>
          <cell r="C114" t="str">
            <v>105487-P.S.R. CAÑAS UNO</v>
          </cell>
          <cell r="D114" t="str">
            <v>04201-ILLAPEL</v>
          </cell>
          <cell r="E114" t="str">
            <v>04201-ILLAPEL</v>
          </cell>
        </row>
        <row r="115">
          <cell r="A115" t="str">
            <v>105488</v>
          </cell>
          <cell r="B115" t="str">
            <v>Posta de Salud Rural Espíritu Santo</v>
          </cell>
          <cell r="C115" t="str">
            <v>105488-P.S.R. ESPIRITU SANTO</v>
          </cell>
          <cell r="D115" t="str">
            <v>04202-CANELA</v>
          </cell>
          <cell r="E115" t="str">
            <v>04202-CANELA</v>
          </cell>
        </row>
        <row r="116">
          <cell r="A116" t="str">
            <v>105489</v>
          </cell>
          <cell r="B116" t="str">
            <v>Posta de Salud Rural Ramadas de Tulahuén</v>
          </cell>
          <cell r="C116" t="str">
            <v>105489-P.S.R. RAMADAS DE TULAHUEN</v>
          </cell>
          <cell r="D116" t="str">
            <v>04303-MONTE PATRIA</v>
          </cell>
          <cell r="E116" t="str">
            <v>04303-MONTE PATRIA</v>
          </cell>
        </row>
        <row r="117">
          <cell r="A117" t="str">
            <v>105490</v>
          </cell>
          <cell r="B117" t="str">
            <v>Posta de Salud Rural El Durazno(Combarbalá)</v>
          </cell>
          <cell r="C117" t="str">
            <v>105490-P.S.R. EL DURAZNO</v>
          </cell>
          <cell r="D117" t="str">
            <v>04302-COMBARBALÁ</v>
          </cell>
          <cell r="E117" t="str">
            <v>04302-COMBARBALÁ</v>
          </cell>
        </row>
        <row r="118">
          <cell r="A118" t="str">
            <v>105491</v>
          </cell>
          <cell r="B118" t="str">
            <v>Posta de Salud Rural Quelén Bajo</v>
          </cell>
          <cell r="C118" t="str">
            <v>105491-P.S.R. QUELEN BAJO</v>
          </cell>
          <cell r="D118" t="str">
            <v>04204-SALAMANCA</v>
          </cell>
          <cell r="E118" t="str">
            <v>04204-SALAMANCA</v>
          </cell>
        </row>
        <row r="119">
          <cell r="A119" t="str">
            <v>105492</v>
          </cell>
          <cell r="B119" t="str">
            <v>Posta de Salud Rural Camisa</v>
          </cell>
          <cell r="C119" t="str">
            <v>105492-P.S.R. CAMISA</v>
          </cell>
          <cell r="D119" t="str">
            <v>04204-SALAMANCA</v>
          </cell>
          <cell r="E119" t="str">
            <v>04204-SALAMANCA</v>
          </cell>
        </row>
        <row r="120">
          <cell r="A120" t="str">
            <v>105493</v>
          </cell>
          <cell r="B120" t="str">
            <v>Posta de Salud Rural Mincha Sur</v>
          </cell>
          <cell r="C120" t="str">
            <v>105493-P.S.R. MINCHA SUR</v>
          </cell>
          <cell r="D120" t="str">
            <v>04202-CANELA</v>
          </cell>
          <cell r="E120" t="str">
            <v>04202-CANELA</v>
          </cell>
        </row>
        <row r="121">
          <cell r="A121" t="str">
            <v>105496</v>
          </cell>
          <cell r="B121" t="str">
            <v>Posta de Salud Rural Pintacura Sur</v>
          </cell>
          <cell r="C121" t="str">
            <v>105496-P.S.R. PINTACURA SUR</v>
          </cell>
          <cell r="D121" t="str">
            <v>04201-ILLAPEL</v>
          </cell>
          <cell r="E121" t="str">
            <v>04201-ILLAPEL</v>
          </cell>
        </row>
        <row r="122">
          <cell r="A122" t="str">
            <v>105497</v>
          </cell>
          <cell r="B122" t="str">
            <v>Posta de Salud Rural Jabonería</v>
          </cell>
          <cell r="C122" t="str">
            <v>105497-P.S.R. JABONERIA</v>
          </cell>
          <cell r="D122" t="str">
            <v>04202-CANELA</v>
          </cell>
          <cell r="E122" t="str">
            <v>04202-CANELA</v>
          </cell>
        </row>
        <row r="123">
          <cell r="A123" t="str">
            <v>105498</v>
          </cell>
          <cell r="B123" t="str">
            <v>Posta de Salud Rural Quebrada Linares</v>
          </cell>
          <cell r="C123" t="str">
            <v>105498-P.S.R. QUEBRADA DE LINARES</v>
          </cell>
          <cell r="D123" t="str">
            <v>04202-CANELA</v>
          </cell>
          <cell r="E123" t="str">
            <v>04202-CANELA</v>
          </cell>
        </row>
        <row r="124">
          <cell r="A124" t="str">
            <v>105499</v>
          </cell>
          <cell r="B124" t="str">
            <v>Posta de Salud Rural Lambert</v>
          </cell>
          <cell r="C124" t="str">
            <v>105499-P.S.R. LAMBERT</v>
          </cell>
          <cell r="D124" t="str">
            <v>04101-LA SERENA</v>
          </cell>
          <cell r="E124" t="str">
            <v>04101-LA SERENA</v>
          </cell>
        </row>
        <row r="125">
          <cell r="A125" t="str">
            <v>105500</v>
          </cell>
          <cell r="B125" t="str">
            <v>Posta de Salud Rural Caleta Hornos</v>
          </cell>
          <cell r="C125" t="str">
            <v xml:space="preserve">105500-P.S.R. CALETA HORNOS        </v>
          </cell>
          <cell r="D125" t="str">
            <v>04104-LA HIGUERA</v>
          </cell>
          <cell r="E125" t="str">
            <v>04104-LA HIGUERA</v>
          </cell>
        </row>
        <row r="126">
          <cell r="A126" t="str">
            <v>105501</v>
          </cell>
          <cell r="B126" t="str">
            <v>Posta de Salud Rural Arboleda Grande</v>
          </cell>
          <cell r="C126" t="str">
            <v>105501-P.S.R. ARBOLEDA GRANDE</v>
          </cell>
          <cell r="D126" t="str">
            <v>04204-SALAMANCA</v>
          </cell>
          <cell r="E126" t="str">
            <v>04204-SALAMANCA</v>
          </cell>
        </row>
        <row r="127">
          <cell r="A127" t="str">
            <v>105503</v>
          </cell>
          <cell r="B127" t="str">
            <v>Posta de Salud Rural Tabaqueros</v>
          </cell>
          <cell r="C127" t="str">
            <v>105503-P.S.R. TABAQUEROS</v>
          </cell>
          <cell r="D127" t="str">
            <v>04305-RIO HURTADO</v>
          </cell>
          <cell r="E127" t="str">
            <v>04305-RIO HURTADO</v>
          </cell>
        </row>
        <row r="128">
          <cell r="A128" t="str">
            <v>105504</v>
          </cell>
          <cell r="B128" t="str">
            <v>Posta de Salud Rural Socavón</v>
          </cell>
          <cell r="C128" t="str">
            <v>105504-P.S.R. SOCAVON</v>
          </cell>
          <cell r="D128" t="str">
            <v>04201-ILLAPEL</v>
          </cell>
          <cell r="E128" t="str">
            <v>04201-ILLAPEL</v>
          </cell>
        </row>
        <row r="129">
          <cell r="A129" t="str">
            <v>105505</v>
          </cell>
          <cell r="B129" t="str">
            <v>Posta de Salud Rural Los Choros</v>
          </cell>
          <cell r="C129" t="str">
            <v>105505-P.S.R. LOS CHOROS</v>
          </cell>
          <cell r="D129" t="str">
            <v>04104-LA HIGUERA</v>
          </cell>
          <cell r="E129" t="str">
            <v>04104-LA HIGUERA</v>
          </cell>
        </row>
        <row r="130">
          <cell r="A130" t="str">
            <v>105506</v>
          </cell>
          <cell r="B130" t="str">
            <v>Posta de Salud Rural El Trapiche</v>
          </cell>
          <cell r="C130" t="str">
            <v>105506-P.S.R. EL TRAPICHE</v>
          </cell>
          <cell r="D130" t="str">
            <v>04104-LA HIGUERA</v>
          </cell>
          <cell r="E130" t="str">
            <v>04104-LA HIGUERA</v>
          </cell>
        </row>
        <row r="131">
          <cell r="A131" t="str">
            <v>105507</v>
          </cell>
          <cell r="B131" t="str">
            <v>Posta de Salud Rural Huamalata</v>
          </cell>
          <cell r="C131" t="str">
            <v>105507-P.S.R. HUAMALATA</v>
          </cell>
          <cell r="D131" t="str">
            <v>04301-OVALLE</v>
          </cell>
          <cell r="E131" t="str">
            <v>04301-OVALLE</v>
          </cell>
        </row>
        <row r="132">
          <cell r="A132" t="str">
            <v>105508</v>
          </cell>
          <cell r="B132" t="str">
            <v>Posta de Salud Rural El Parral de Quiles</v>
          </cell>
          <cell r="C132" t="str">
            <v xml:space="preserve">105508-P.S.R. EL PARRAL DE QUILES  </v>
          </cell>
          <cell r="D132" t="str">
            <v>04304-PUNITAQUI</v>
          </cell>
          <cell r="E132" t="str">
            <v>04304-PUNITAQUI</v>
          </cell>
        </row>
        <row r="133">
          <cell r="A133" t="str">
            <v>105509</v>
          </cell>
          <cell r="B133" t="str">
            <v>Posta de Salud Rural Gualliguaica</v>
          </cell>
          <cell r="C133" t="str">
            <v>105509-P.S.R. GUALLIGUAICA</v>
          </cell>
          <cell r="D133" t="str">
            <v>04106-VICUÑA</v>
          </cell>
          <cell r="E133" t="str">
            <v>04106-VICUÑA</v>
          </cell>
        </row>
        <row r="134">
          <cell r="A134" t="str">
            <v>105510</v>
          </cell>
          <cell r="B134" t="str">
            <v>Posta de Salud Rural Recoleta</v>
          </cell>
          <cell r="C134" t="str">
            <v>105510-P.S.R. RECOLETA</v>
          </cell>
          <cell r="D134" t="str">
            <v>04301-OVALLE</v>
          </cell>
          <cell r="E134" t="str">
            <v>04301-OVALLE</v>
          </cell>
        </row>
        <row r="135">
          <cell r="A135" t="str">
            <v>105511</v>
          </cell>
          <cell r="B135" t="str">
            <v>Posta de Salud Los Condores</v>
          </cell>
          <cell r="C135" t="str">
            <v>105511-P.S.R. LOS CONDORES</v>
          </cell>
          <cell r="D135" t="str">
            <v>04203-LOS VILOS</v>
          </cell>
          <cell r="E135" t="str">
            <v>04203-LOS VILOS</v>
          </cell>
        </row>
        <row r="136">
          <cell r="A136" t="str">
            <v>105600</v>
          </cell>
          <cell r="B136" t="str">
            <v>COSAM Tierras Blancas (CESAM)</v>
          </cell>
          <cell r="C136" t="str">
            <v>105600-COSAM Tierras Blancas (CESAM)</v>
          </cell>
          <cell r="D136" t="str">
            <v>04102-COQUIMBO</v>
          </cell>
          <cell r="E136" t="str">
            <v>105600-COSAM Tierras Blancas (CESAM)</v>
          </cell>
        </row>
        <row r="137">
          <cell r="A137" t="str">
            <v>105700</v>
          </cell>
          <cell r="B137" t="str">
            <v>Centro Comunitario de Salud Villa El Indio</v>
          </cell>
          <cell r="C137" t="str">
            <v>105700-CECOF VILLA EL INDIO</v>
          </cell>
          <cell r="D137" t="str">
            <v>04101-LA SERENA</v>
          </cell>
          <cell r="E137" t="str">
            <v>04101-LA SERENA</v>
          </cell>
        </row>
        <row r="138">
          <cell r="A138" t="str">
            <v>105701</v>
          </cell>
          <cell r="B138" t="str">
            <v>Centro Comunitario de Salud Familiar Villa Alemania</v>
          </cell>
          <cell r="C138" t="str">
            <v>105701-CECOF VILLA ALEMANIA</v>
          </cell>
          <cell r="D138" t="str">
            <v>04101-LA SERENA</v>
          </cell>
          <cell r="E138" t="str">
            <v>04101-LA SERENA</v>
          </cell>
        </row>
        <row r="139">
          <cell r="A139" t="str">
            <v>105702</v>
          </cell>
          <cell r="B139" t="str">
            <v>Centro Comunitario de Salud Familiar Villa Lambert</v>
          </cell>
          <cell r="C139" t="str">
            <v>105702-CECOF VILLA LAMBERT</v>
          </cell>
          <cell r="D139" t="str">
            <v>04101-LA SERENA</v>
          </cell>
          <cell r="E139" t="str">
            <v>04101-LA SERENA</v>
          </cell>
        </row>
        <row r="140">
          <cell r="A140" t="str">
            <v>105705</v>
          </cell>
          <cell r="B140" t="str">
            <v>Centro Comunitario de Salud Familiar El Alba</v>
          </cell>
          <cell r="C140" t="str">
            <v>105705-CECOF EL ALBA</v>
          </cell>
          <cell r="D140" t="str">
            <v>04102-COQUIMBO</v>
          </cell>
          <cell r="E140" t="str">
            <v>04102-COQUIMBO</v>
          </cell>
        </row>
        <row r="141">
          <cell r="A141" t="str">
            <v>105722</v>
          </cell>
          <cell r="B141" t="str">
            <v>Centro Comunitario de Salud Familiar San José de la Dehesa</v>
          </cell>
          <cell r="C141" t="str">
            <v>105722-CECOF SAN JOSE DE LA DEHESA</v>
          </cell>
          <cell r="D141" t="str">
            <v>04301-OVALLE</v>
          </cell>
          <cell r="E141" t="str">
            <v>04301-OVALLE</v>
          </cell>
        </row>
        <row r="142">
          <cell r="A142" t="str">
            <v>105723</v>
          </cell>
          <cell r="B142" t="str">
            <v>Centro Comunitario de Salud Familiar Limarí</v>
          </cell>
          <cell r="C142" t="str">
            <v>105723-CECOF LIMARI</v>
          </cell>
          <cell r="D142" t="str">
            <v>04301-OVALLE</v>
          </cell>
          <cell r="E142" t="str">
            <v>04301-OVALLE</v>
          </cell>
        </row>
        <row r="143">
          <cell r="A143" t="str">
            <v>200258</v>
          </cell>
          <cell r="B143" t="str">
            <v>Centro Comunitario de Salud Familiar Los Copihues</v>
          </cell>
          <cell r="C143" t="str">
            <v>200258-CECOF LOS COPIHUES</v>
          </cell>
          <cell r="D143" t="str">
            <v>04301-OVALLE</v>
          </cell>
          <cell r="E143" t="str">
            <v>04301-OVALLE</v>
          </cell>
        </row>
        <row r="144">
          <cell r="A144" t="str">
            <v>200273</v>
          </cell>
          <cell r="B144" t="str">
            <v>Centro Comunitario de Salud Familiar Punta Mira</v>
          </cell>
          <cell r="C144" t="str">
            <v>200273-CECOF PUNTA MIRA</v>
          </cell>
          <cell r="D144" t="str">
            <v>04102-COQUIMBO</v>
          </cell>
          <cell r="E144" t="str">
            <v>04102-COQUIMBO</v>
          </cell>
        </row>
        <row r="145">
          <cell r="A145" t="str">
            <v>200366</v>
          </cell>
          <cell r="B145" t="str">
            <v>Centro de Salud Familiar Urbano II</v>
          </cell>
          <cell r="C145" t="str">
            <v>200366-CESFAM URBANO II</v>
          </cell>
          <cell r="D145" t="str">
            <v>04201-ILLAPEL</v>
          </cell>
          <cell r="E145" t="str">
            <v>04201-ILLAPEL</v>
          </cell>
        </row>
        <row r="146">
          <cell r="A146" t="str">
            <v>200367</v>
          </cell>
          <cell r="B146" t="str">
            <v>Centro Comunitario de Salud Familiar Colonia Limarí</v>
          </cell>
          <cell r="C146" t="str">
            <v>200367-CECOF COLONIA LIMARÍ</v>
          </cell>
          <cell r="D146" t="str">
            <v>04301-OVALLE</v>
          </cell>
          <cell r="E146" t="str">
            <v>04301-OVALLE</v>
          </cell>
        </row>
        <row r="147">
          <cell r="A147" t="str">
            <v>200402</v>
          </cell>
          <cell r="B147" t="str">
            <v>Centro Comunitario de Salud Familiar Arcos de Pinamar</v>
          </cell>
          <cell r="C147" t="str">
            <v>200402-CECOF ARCOS DE PINAMAR</v>
          </cell>
          <cell r="D147" t="str">
            <v>04101-LA SERENA</v>
          </cell>
          <cell r="E147" t="str">
            <v>04101-LA SERENA</v>
          </cell>
        </row>
        <row r="148">
          <cell r="A148" t="str">
            <v>200494</v>
          </cell>
          <cell r="B148" t="str">
            <v>Centro de Salud Familiar El Sauce</v>
          </cell>
          <cell r="C148" t="str">
            <v>200494-CESFAM EL SAUCE</v>
          </cell>
          <cell r="D148" t="str">
            <v>04102-COQUIMBO</v>
          </cell>
          <cell r="E148" t="str">
            <v>04102-COQUIMBO</v>
          </cell>
        </row>
        <row r="149">
          <cell r="A149" t="str">
            <v>200499</v>
          </cell>
          <cell r="B149" t="str">
            <v>Centro de Salud Familiar Pan de Azúcar</v>
          </cell>
          <cell r="C149" t="str">
            <v>200499-CESFAM PAN DE AZÚCAR</v>
          </cell>
          <cell r="D149" t="str">
            <v>04102-COQUIMBO</v>
          </cell>
          <cell r="E149" t="str">
            <v>04102-COQUIMBO</v>
          </cell>
        </row>
        <row r="150">
          <cell r="A150" t="str">
            <v>200538</v>
          </cell>
          <cell r="B150" t="str">
            <v>Centro de Salud Familiar San Isidro Calingasta</v>
          </cell>
          <cell r="C150" t="str">
            <v>200538-CESFAM SAN ISIDRO CALINGASTA</v>
          </cell>
          <cell r="D150" t="str">
            <v>04106-VICUÑA</v>
          </cell>
          <cell r="E150" t="str">
            <v>04106-VICUÑA</v>
          </cell>
        </row>
        <row r="151">
          <cell r="A151" t="str">
            <v>200569</v>
          </cell>
          <cell r="B151" t="str">
            <v>Centro de Salud Familiar Fray Jorge</v>
          </cell>
          <cell r="C151" t="str">
            <v>200569-CESFAM FRAY JORGE</v>
          </cell>
          <cell r="D151" t="str">
            <v>04301-OVALLE</v>
          </cell>
          <cell r="E151" t="str">
            <v>04301-OVALLE</v>
          </cell>
        </row>
        <row r="152">
          <cell r="A152" t="str">
            <v>200607</v>
          </cell>
          <cell r="B152" t="str">
            <v>Centro de Salud Familiar Lila Cortés</v>
          </cell>
          <cell r="C152" t="str">
            <v>200607-CESFAM LILA CORTES</v>
          </cell>
          <cell r="D152" t="str">
            <v>04102-COQUIMBO</v>
          </cell>
          <cell r="E152" t="str">
            <v>04102-COQUIMBO</v>
          </cell>
        </row>
        <row r="153">
          <cell r="A153" t="str">
            <v>105826</v>
          </cell>
          <cell r="B153" t="str">
            <v>SAPU Emilio Schaffhauser</v>
          </cell>
          <cell r="C153" t="str">
            <v>105826-SAPU EMILIO SCHAFFHAUSER</v>
          </cell>
          <cell r="D153" t="str">
            <v>04101-LA SERENA</v>
          </cell>
          <cell r="E153" t="str">
            <v>04101-LA SERENA</v>
          </cell>
        </row>
        <row r="154">
          <cell r="A154" t="str">
            <v>105802</v>
          </cell>
          <cell r="B154" t="str">
            <v>SAPU Pedro Aguirre Cerda</v>
          </cell>
          <cell r="C154" t="str">
            <v>105802-SAPU PEDRO AGUIRRE CERDA</v>
          </cell>
          <cell r="D154" t="str">
            <v>04101-LA SERENA</v>
          </cell>
          <cell r="E154" t="str">
            <v>04101-LA SERENA</v>
          </cell>
        </row>
        <row r="155">
          <cell r="A155" t="str">
            <v>105825</v>
          </cell>
          <cell r="B155" t="str">
            <v>SAPU Cardenal Caro</v>
          </cell>
          <cell r="C155" t="str">
            <v>105825-SAPU CARDENAL CARO</v>
          </cell>
          <cell r="D155" t="str">
            <v>04101-LA SERENA</v>
          </cell>
          <cell r="E155" t="str">
            <v>04101-LA SERENA</v>
          </cell>
        </row>
        <row r="156">
          <cell r="A156" t="str">
            <v>200105</v>
          </cell>
          <cell r="B156" t="str">
            <v>SAPU Juan Pablo II</v>
          </cell>
          <cell r="C156" t="str">
            <v>200105-SAPU JUAN PABLO II</v>
          </cell>
          <cell r="D156" t="str">
            <v>04101-LA SERENA</v>
          </cell>
          <cell r="E156" t="str">
            <v>04101-LA SERENA</v>
          </cell>
        </row>
        <row r="157">
          <cell r="A157" t="str">
            <v>105801</v>
          </cell>
          <cell r="B157" t="str">
            <v>SAPU Las Compañías</v>
          </cell>
          <cell r="C157" t="str">
            <v>105801-SAPU LAS COMPAÑÍAS</v>
          </cell>
          <cell r="D157" t="str">
            <v>04101-LA SERENA</v>
          </cell>
          <cell r="E157" t="str">
            <v>04101-LA SERENA</v>
          </cell>
        </row>
        <row r="158">
          <cell r="A158" t="str">
            <v>105804</v>
          </cell>
          <cell r="B158" t="str">
            <v>SAPU Santa Cecilia</v>
          </cell>
          <cell r="C158" t="str">
            <v>105804-SAPU SANTA CECILIA</v>
          </cell>
          <cell r="D158" t="str">
            <v>04102-COQUIMBO</v>
          </cell>
          <cell r="E158" t="str">
            <v>04102-COQUIMBO</v>
          </cell>
        </row>
        <row r="159">
          <cell r="A159" t="str">
            <v>200848</v>
          </cell>
          <cell r="B159" t="str">
            <v>SAPU Lila Cortés</v>
          </cell>
          <cell r="C159" t="str">
            <v>200848-SAPU LILA CORTÉS</v>
          </cell>
          <cell r="D159" t="str">
            <v>04102-COQUIMBO</v>
          </cell>
          <cell r="E159" t="str">
            <v>04102-COQUIMBO</v>
          </cell>
        </row>
        <row r="160">
          <cell r="A160" t="str">
            <v>105803</v>
          </cell>
          <cell r="B160" t="str">
            <v>SAPU San Juan</v>
          </cell>
          <cell r="C160" t="str">
            <v>105803-SAPU SAN JUAN</v>
          </cell>
          <cell r="D160" t="str">
            <v>04102-COQUIMBO</v>
          </cell>
          <cell r="E160" t="str">
            <v>04102-COQUIMBO</v>
          </cell>
        </row>
        <row r="161">
          <cell r="A161" t="str">
            <v>105823</v>
          </cell>
          <cell r="B161" t="str">
            <v>SAPU Sergio Aguilar</v>
          </cell>
          <cell r="C161" t="str">
            <v>105823-SAPU DR. SERGIO AGUILAR</v>
          </cell>
          <cell r="D161" t="str">
            <v>04102-COQUIMBO</v>
          </cell>
          <cell r="E161" t="str">
            <v>04102-COQUIMBO</v>
          </cell>
        </row>
        <row r="162">
          <cell r="A162" t="str">
            <v>105809</v>
          </cell>
          <cell r="B162" t="str">
            <v>SAPU Canela</v>
          </cell>
          <cell r="C162" t="str">
            <v>105809-SAPU CANELA</v>
          </cell>
          <cell r="D162" t="str">
            <v>04202-CANELA</v>
          </cell>
          <cell r="E162" t="str">
            <v>04202-CANELA</v>
          </cell>
        </row>
        <row r="163">
          <cell r="A163" t="str">
            <v>200721</v>
          </cell>
          <cell r="B163" t="str">
            <v>SAPU Fray Jorge</v>
          </cell>
          <cell r="C163" t="str">
            <v>200721-SAPU FRAY JORGE</v>
          </cell>
          <cell r="D163" t="str">
            <v>04301-OVALLE</v>
          </cell>
          <cell r="E163" t="str">
            <v>04301-OVALLE</v>
          </cell>
        </row>
        <row r="164">
          <cell r="A164" t="str">
            <v>105817</v>
          </cell>
          <cell r="B164" t="str">
            <v>SAPU Jorge Jordán Domic</v>
          </cell>
          <cell r="C164" t="str">
            <v>105817-SAPU JORGE JORDÁN DOMIC</v>
          </cell>
          <cell r="D164" t="str">
            <v>04301-OVALLE</v>
          </cell>
          <cell r="E164" t="str">
            <v>04301-OVALLE</v>
          </cell>
        </row>
        <row r="165">
          <cell r="A165" t="str">
            <v>105822</v>
          </cell>
          <cell r="B165" t="str">
            <v>SAR Marcos Macuada</v>
          </cell>
          <cell r="C165" t="str">
            <v>105822-SAR MARCOS MACUADA</v>
          </cell>
          <cell r="D165" t="str">
            <v>04301-OVALLE</v>
          </cell>
          <cell r="E165" t="str">
            <v>04301-OVALLE</v>
          </cell>
        </row>
        <row r="166">
          <cell r="A166" t="str">
            <v>105819</v>
          </cell>
          <cell r="B166" t="str">
            <v>SAR Raúl Silva Henríquez</v>
          </cell>
          <cell r="C166" t="str">
            <v>105819-SAR CARDENAL R.S.H</v>
          </cell>
          <cell r="D166" t="str">
            <v>04101-LA SERENA</v>
          </cell>
          <cell r="E166" t="str">
            <v>04101-LA SERENA</v>
          </cell>
        </row>
        <row r="167">
          <cell r="A167" t="str">
            <v>105805</v>
          </cell>
          <cell r="B167" t="str">
            <v>SAR Tierras Blancas</v>
          </cell>
          <cell r="C167" t="str">
            <v>105805-SAR TIERRAS BLANCAS</v>
          </cell>
          <cell r="D167" t="str">
            <v>04102-COQUIMBO</v>
          </cell>
          <cell r="E167" t="str">
            <v>04102-COQUIMBO</v>
          </cell>
        </row>
        <row r="168">
          <cell r="A168" t="str">
            <v>200720</v>
          </cell>
          <cell r="B168" t="str">
            <v>SAR Monte Patria</v>
          </cell>
          <cell r="C168" t="str">
            <v>200720-SAR MONTE PATRIA</v>
          </cell>
          <cell r="D168" t="str">
            <v>04303-MONTE PATRIA</v>
          </cell>
          <cell r="E168" t="str">
            <v>04303-MONTE PATRIA</v>
          </cell>
        </row>
        <row r="169">
          <cell r="A169" t="str">
            <v>200741</v>
          </cell>
          <cell r="B169" t="str">
            <v>SUR Cerrillos de Tamaya</v>
          </cell>
          <cell r="C169" t="str">
            <v>200741-SUR C. DE TAMAYA</v>
          </cell>
          <cell r="D169" t="str">
            <v>04301-OVALLE</v>
          </cell>
          <cell r="E169" t="str">
            <v>04301-OVALLE</v>
          </cell>
        </row>
        <row r="170">
          <cell r="A170" t="str">
            <v>200740</v>
          </cell>
          <cell r="B170" t="str">
            <v>SUR La Higuera</v>
          </cell>
          <cell r="C170" t="str">
            <v>200740-SUR LA HIGUERA</v>
          </cell>
          <cell r="D170" t="str">
            <v>04104-LA HIGUERA</v>
          </cell>
          <cell r="E170" t="str">
            <v>04104-LA HIGUERA</v>
          </cell>
        </row>
        <row r="171">
          <cell r="A171" t="str">
            <v>200737</v>
          </cell>
          <cell r="B171" t="str">
            <v>SUR Paihuano</v>
          </cell>
          <cell r="C171" t="str">
            <v>200737-SUR PAIHUANO</v>
          </cell>
          <cell r="D171" t="str">
            <v>04105-PAIHUANO</v>
          </cell>
          <cell r="E171" t="str">
            <v>04105-PAIHUANO</v>
          </cell>
        </row>
        <row r="172">
          <cell r="A172" t="str">
            <v>200739</v>
          </cell>
          <cell r="B172" t="str">
            <v>SUR Pichasca</v>
          </cell>
          <cell r="C172" t="str">
            <v>200739-SUR PICHASCA</v>
          </cell>
          <cell r="D172" t="str">
            <v>04305-RIO HURTADO</v>
          </cell>
          <cell r="E172" t="str">
            <v>04305-RIO HURTADO</v>
          </cell>
        </row>
        <row r="173">
          <cell r="A173" t="str">
            <v>200738</v>
          </cell>
          <cell r="B173" t="str">
            <v>SUR Punitaqui</v>
          </cell>
          <cell r="C173" t="str">
            <v>200738-SUR PUNITAQUI</v>
          </cell>
          <cell r="D173" t="str">
            <v>04304-PUNITAQUI</v>
          </cell>
          <cell r="E173" t="str">
            <v>04304-PUNITAQUI</v>
          </cell>
        </row>
        <row r="174">
          <cell r="A174" t="str">
            <v>200742</v>
          </cell>
          <cell r="B174" t="str">
            <v>SUR Sotaquí</v>
          </cell>
          <cell r="C174" t="str">
            <v>200742-SUR SOTAQUÍ</v>
          </cell>
          <cell r="D174" t="str">
            <v>04301-OVALLE</v>
          </cell>
          <cell r="E174" t="str">
            <v>04301-OVALLE</v>
          </cell>
        </row>
        <row r="175">
          <cell r="A175" t="str">
            <v>200928</v>
          </cell>
          <cell r="B175" t="str">
            <v>SAPU El Sauce</v>
          </cell>
          <cell r="C175" t="str">
            <v>200928-SAPU EL SAUCE</v>
          </cell>
          <cell r="D175" t="str">
            <v>04102-COQUIMBO</v>
          </cell>
          <cell r="E175" t="str">
            <v>04102-COQUIMBO</v>
          </cell>
        </row>
      </sheetData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496926736108" createdVersion="6" refreshedVersion="6" minRefreshableVersion="3" recordCount="185" xr:uid="{2B6A9954-54A9-4C1B-9529-D3648C589057}">
  <cacheSource type="worksheet">
    <worksheetSource ref="A1:D186" sheet="Datos11.2"/>
  </cacheSource>
  <cacheFields count="4">
    <cacheField name="Idestablecimiento" numFmtId="0">
      <sharedItems/>
    </cacheField>
    <cacheField name="Hospital" numFmtId="0">
      <sharedItems count="14">
        <s v="105100-HOSPITAL LA SERENA"/>
        <s v="105101-HOSPITAL COQUIMBO"/>
        <s v="105102-HOSPITAL OVALLE"/>
        <s v="105103-HOSPITAL ILLAPEL"/>
        <s v="105104-HOSPITAL SALAMANCA"/>
        <s v="105105-HOSPITAL COMBARBALÁ"/>
        <s v="105106-HOSPITAL ANDACOLLO"/>
        <s v="105107-HOSPITAL VICUÑA"/>
        <s v="105108-HOSPITAL LOS VILOS"/>
        <s v="04101-LA SERENA"/>
        <s v="04102-COQUIMBO"/>
        <s v="04301-OVALLE"/>
        <s v="04106-VICUÑA"/>
        <s v="04303-MONTE PATRIA"/>
      </sharedItems>
    </cacheField>
    <cacheField name="Mes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Total" numFmtId="0">
      <sharedItems containsSemiMixedTypes="0" containsString="0" containsNumber="1" containsInteger="1" minValue="1" maxValue="54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49897685185" createdVersion="6" refreshedVersion="6" minRefreshableVersion="3" recordCount="48" xr:uid="{B43C4736-3694-4EF8-82DA-C117A9FFC8A6}">
  <cacheSource type="worksheet">
    <worksheetSource ref="A1:D49" sheet="Datos11.3"/>
  </cacheSource>
  <cacheFields count="4">
    <cacheField name="Idestablecimiento" numFmtId="0">
      <sharedItems/>
    </cacheField>
    <cacheField name="Hospital" numFmtId="0">
      <sharedItems count="4">
        <s v="105100-HOSPITAL LA SERENA"/>
        <s v="105101-HOSPITAL COQUIMBO"/>
        <s v="105102-HOSPITAL OVALLE"/>
        <s v="105103-HOSPITAL ILLAPEL"/>
      </sharedItems>
    </cacheField>
    <cacheField name="Mes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Total" numFmtId="0">
      <sharedItems containsSemiMixedTypes="0" containsString="0" containsNumber="1" containsInteger="1" minValue="12" maxValue="154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stadísticas" refreshedDate="44949.499687962962" createdVersion="6" refreshedVersion="6" minRefreshableVersion="3" recordCount="48" xr:uid="{ABA79FDB-D015-4ACB-9434-2D78C18D3B59}">
  <cacheSource type="worksheet">
    <worksheetSource ref="U1:X49" sheet="Datos11.3"/>
  </cacheSource>
  <cacheFields count="4">
    <cacheField name="Idestablecimiento" numFmtId="0">
      <sharedItems/>
    </cacheField>
    <cacheField name="Hospital" numFmtId="0">
      <sharedItems count="4">
        <s v="105100-HOSPITAL LA SERENA"/>
        <s v="105101-HOSPITAL COQUIMBO"/>
        <s v="105102-HOSPITAL OVALLE"/>
        <s v="105103-HOSPITAL ILLAPEL"/>
      </sharedItems>
    </cacheField>
    <cacheField name="Mes" numFmtId="0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Total" numFmtId="0">
      <sharedItems containsSemiMixedTypes="0" containsString="0" containsNumber="1" containsInteger="1" minValue="2081" maxValue="726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5">
  <r>
    <s v="105100"/>
    <x v="0"/>
    <x v="0"/>
    <n v="473"/>
  </r>
  <r>
    <s v="105100"/>
    <x v="0"/>
    <x v="1"/>
    <n v="383"/>
  </r>
  <r>
    <s v="105100"/>
    <x v="0"/>
    <x v="2"/>
    <n v="447"/>
  </r>
  <r>
    <s v="105100"/>
    <x v="0"/>
    <x v="3"/>
    <n v="426"/>
  </r>
  <r>
    <s v="105100"/>
    <x v="0"/>
    <x v="4"/>
    <n v="545"/>
  </r>
  <r>
    <s v="105100"/>
    <x v="0"/>
    <x v="5"/>
    <n v="473"/>
  </r>
  <r>
    <s v="105100"/>
    <x v="0"/>
    <x v="6"/>
    <n v="431"/>
  </r>
  <r>
    <s v="105100"/>
    <x v="0"/>
    <x v="7"/>
    <n v="538"/>
  </r>
  <r>
    <s v="105100"/>
    <x v="0"/>
    <x v="8"/>
    <n v="429"/>
  </r>
  <r>
    <s v="105100"/>
    <x v="0"/>
    <x v="9"/>
    <n v="510"/>
  </r>
  <r>
    <s v="105100"/>
    <x v="0"/>
    <x v="10"/>
    <n v="451"/>
  </r>
  <r>
    <s v="105100"/>
    <x v="0"/>
    <x v="11"/>
    <n v="469"/>
  </r>
  <r>
    <s v="105101"/>
    <x v="1"/>
    <x v="0"/>
    <n v="263"/>
  </r>
  <r>
    <s v="105101"/>
    <x v="1"/>
    <x v="1"/>
    <n v="243"/>
  </r>
  <r>
    <s v="105101"/>
    <x v="1"/>
    <x v="2"/>
    <n v="254"/>
  </r>
  <r>
    <s v="105101"/>
    <x v="1"/>
    <x v="3"/>
    <n v="255"/>
  </r>
  <r>
    <s v="105101"/>
    <x v="1"/>
    <x v="4"/>
    <n v="322"/>
  </r>
  <r>
    <s v="105101"/>
    <x v="1"/>
    <x v="5"/>
    <n v="296"/>
  </r>
  <r>
    <s v="105101"/>
    <x v="1"/>
    <x v="6"/>
    <n v="290"/>
  </r>
  <r>
    <s v="105101"/>
    <x v="1"/>
    <x v="7"/>
    <n v="295"/>
  </r>
  <r>
    <s v="105101"/>
    <x v="1"/>
    <x v="8"/>
    <n v="310"/>
  </r>
  <r>
    <s v="105101"/>
    <x v="1"/>
    <x v="9"/>
    <n v="288"/>
  </r>
  <r>
    <s v="105101"/>
    <x v="1"/>
    <x v="10"/>
    <n v="284"/>
  </r>
  <r>
    <s v="105101"/>
    <x v="1"/>
    <x v="11"/>
    <n v="221"/>
  </r>
  <r>
    <s v="105102"/>
    <x v="2"/>
    <x v="0"/>
    <n v="319"/>
  </r>
  <r>
    <s v="105102"/>
    <x v="2"/>
    <x v="1"/>
    <n v="308"/>
  </r>
  <r>
    <s v="105102"/>
    <x v="2"/>
    <x v="2"/>
    <n v="281"/>
  </r>
  <r>
    <s v="105102"/>
    <x v="2"/>
    <x v="3"/>
    <n v="328"/>
  </r>
  <r>
    <s v="105102"/>
    <x v="2"/>
    <x v="4"/>
    <n v="343"/>
  </r>
  <r>
    <s v="105102"/>
    <x v="2"/>
    <x v="5"/>
    <n v="365"/>
  </r>
  <r>
    <s v="105102"/>
    <x v="2"/>
    <x v="6"/>
    <n v="349"/>
  </r>
  <r>
    <s v="105102"/>
    <x v="2"/>
    <x v="7"/>
    <n v="419"/>
  </r>
  <r>
    <s v="105102"/>
    <x v="2"/>
    <x v="8"/>
    <n v="384"/>
  </r>
  <r>
    <s v="105102"/>
    <x v="2"/>
    <x v="9"/>
    <n v="400"/>
  </r>
  <r>
    <s v="105102"/>
    <x v="2"/>
    <x v="10"/>
    <n v="443"/>
  </r>
  <r>
    <s v="105102"/>
    <x v="2"/>
    <x v="11"/>
    <n v="428"/>
  </r>
  <r>
    <s v="105103"/>
    <x v="3"/>
    <x v="0"/>
    <n v="14"/>
  </r>
  <r>
    <s v="105103"/>
    <x v="3"/>
    <x v="1"/>
    <n v="10"/>
  </r>
  <r>
    <s v="105103"/>
    <x v="3"/>
    <x v="2"/>
    <n v="14"/>
  </r>
  <r>
    <s v="105103"/>
    <x v="3"/>
    <x v="3"/>
    <n v="18"/>
  </r>
  <r>
    <s v="105103"/>
    <x v="3"/>
    <x v="4"/>
    <n v="17"/>
  </r>
  <r>
    <s v="105103"/>
    <x v="3"/>
    <x v="5"/>
    <n v="18"/>
  </r>
  <r>
    <s v="105103"/>
    <x v="3"/>
    <x v="6"/>
    <n v="13"/>
  </r>
  <r>
    <s v="105103"/>
    <x v="3"/>
    <x v="7"/>
    <n v="9"/>
  </r>
  <r>
    <s v="105103"/>
    <x v="3"/>
    <x v="8"/>
    <n v="16"/>
  </r>
  <r>
    <s v="105103"/>
    <x v="3"/>
    <x v="9"/>
    <n v="15"/>
  </r>
  <r>
    <s v="105103"/>
    <x v="3"/>
    <x v="10"/>
    <n v="17"/>
  </r>
  <r>
    <s v="105103"/>
    <x v="3"/>
    <x v="11"/>
    <n v="16"/>
  </r>
  <r>
    <s v="105104"/>
    <x v="4"/>
    <x v="0"/>
    <n v="29"/>
  </r>
  <r>
    <s v="105104"/>
    <x v="4"/>
    <x v="1"/>
    <n v="29"/>
  </r>
  <r>
    <s v="105104"/>
    <x v="4"/>
    <x v="2"/>
    <n v="24"/>
  </r>
  <r>
    <s v="105104"/>
    <x v="4"/>
    <x v="3"/>
    <n v="24"/>
  </r>
  <r>
    <s v="105104"/>
    <x v="4"/>
    <x v="4"/>
    <n v="46"/>
  </r>
  <r>
    <s v="105104"/>
    <x v="4"/>
    <x v="5"/>
    <n v="29"/>
  </r>
  <r>
    <s v="105104"/>
    <x v="4"/>
    <x v="6"/>
    <n v="31"/>
  </r>
  <r>
    <s v="105104"/>
    <x v="4"/>
    <x v="7"/>
    <n v="40"/>
  </r>
  <r>
    <s v="105104"/>
    <x v="4"/>
    <x v="8"/>
    <n v="24"/>
  </r>
  <r>
    <s v="105104"/>
    <x v="4"/>
    <x v="9"/>
    <n v="14"/>
  </r>
  <r>
    <s v="105104"/>
    <x v="4"/>
    <x v="10"/>
    <n v="11"/>
  </r>
  <r>
    <s v="105104"/>
    <x v="4"/>
    <x v="11"/>
    <n v="17"/>
  </r>
  <r>
    <s v="105105"/>
    <x v="5"/>
    <x v="0"/>
    <n v="4"/>
  </r>
  <r>
    <s v="105105"/>
    <x v="5"/>
    <x v="1"/>
    <n v="6"/>
  </r>
  <r>
    <s v="105105"/>
    <x v="5"/>
    <x v="2"/>
    <n v="2"/>
  </r>
  <r>
    <s v="105105"/>
    <x v="5"/>
    <x v="3"/>
    <n v="6"/>
  </r>
  <r>
    <s v="105105"/>
    <x v="5"/>
    <x v="4"/>
    <n v="3"/>
  </r>
  <r>
    <s v="105105"/>
    <x v="5"/>
    <x v="5"/>
    <n v="2"/>
  </r>
  <r>
    <s v="105105"/>
    <x v="5"/>
    <x v="6"/>
    <n v="3"/>
  </r>
  <r>
    <s v="105105"/>
    <x v="5"/>
    <x v="7"/>
    <n v="4"/>
  </r>
  <r>
    <s v="105105"/>
    <x v="5"/>
    <x v="8"/>
    <n v="1"/>
  </r>
  <r>
    <s v="105105"/>
    <x v="5"/>
    <x v="9"/>
    <n v="3"/>
  </r>
  <r>
    <s v="105105"/>
    <x v="5"/>
    <x v="10"/>
    <n v="4"/>
  </r>
  <r>
    <s v="105105"/>
    <x v="5"/>
    <x v="11"/>
    <n v="5"/>
  </r>
  <r>
    <s v="105106"/>
    <x v="6"/>
    <x v="0"/>
    <n v="5"/>
  </r>
  <r>
    <s v="105106"/>
    <x v="6"/>
    <x v="1"/>
    <n v="12"/>
  </r>
  <r>
    <s v="105106"/>
    <x v="6"/>
    <x v="2"/>
    <n v="15"/>
  </r>
  <r>
    <s v="105106"/>
    <x v="6"/>
    <x v="3"/>
    <n v="20"/>
  </r>
  <r>
    <s v="105106"/>
    <x v="6"/>
    <x v="4"/>
    <n v="16"/>
  </r>
  <r>
    <s v="105106"/>
    <x v="6"/>
    <x v="5"/>
    <n v="19"/>
  </r>
  <r>
    <s v="105106"/>
    <x v="6"/>
    <x v="6"/>
    <n v="30"/>
  </r>
  <r>
    <s v="105106"/>
    <x v="6"/>
    <x v="7"/>
    <n v="21"/>
  </r>
  <r>
    <s v="105106"/>
    <x v="6"/>
    <x v="8"/>
    <n v="25"/>
  </r>
  <r>
    <s v="105106"/>
    <x v="6"/>
    <x v="9"/>
    <n v="41"/>
  </r>
  <r>
    <s v="105106"/>
    <x v="6"/>
    <x v="10"/>
    <n v="20"/>
  </r>
  <r>
    <s v="105106"/>
    <x v="6"/>
    <x v="11"/>
    <n v="33"/>
  </r>
  <r>
    <s v="105107"/>
    <x v="7"/>
    <x v="0"/>
    <n v="4"/>
  </r>
  <r>
    <s v="105107"/>
    <x v="7"/>
    <x v="1"/>
    <n v="7"/>
  </r>
  <r>
    <s v="105107"/>
    <x v="7"/>
    <x v="2"/>
    <n v="3"/>
  </r>
  <r>
    <s v="105107"/>
    <x v="7"/>
    <x v="3"/>
    <n v="5"/>
  </r>
  <r>
    <s v="105107"/>
    <x v="7"/>
    <x v="4"/>
    <n v="6"/>
  </r>
  <r>
    <s v="105107"/>
    <x v="7"/>
    <x v="5"/>
    <n v="11"/>
  </r>
  <r>
    <s v="105107"/>
    <x v="7"/>
    <x v="6"/>
    <n v="11"/>
  </r>
  <r>
    <s v="105107"/>
    <x v="7"/>
    <x v="7"/>
    <n v="5"/>
  </r>
  <r>
    <s v="105107"/>
    <x v="7"/>
    <x v="8"/>
    <n v="5"/>
  </r>
  <r>
    <s v="105107"/>
    <x v="7"/>
    <x v="9"/>
    <n v="6"/>
  </r>
  <r>
    <s v="105107"/>
    <x v="7"/>
    <x v="10"/>
    <n v="6"/>
  </r>
  <r>
    <s v="105107"/>
    <x v="7"/>
    <x v="11"/>
    <n v="6"/>
  </r>
  <r>
    <s v="105108"/>
    <x v="8"/>
    <x v="0"/>
    <n v="25"/>
  </r>
  <r>
    <s v="105108"/>
    <x v="8"/>
    <x v="1"/>
    <n v="27"/>
  </r>
  <r>
    <s v="105108"/>
    <x v="8"/>
    <x v="2"/>
    <n v="28"/>
  </r>
  <r>
    <s v="105108"/>
    <x v="8"/>
    <x v="3"/>
    <n v="19"/>
  </r>
  <r>
    <s v="105108"/>
    <x v="8"/>
    <x v="4"/>
    <n v="11"/>
  </r>
  <r>
    <s v="105108"/>
    <x v="8"/>
    <x v="5"/>
    <n v="31"/>
  </r>
  <r>
    <s v="105108"/>
    <x v="8"/>
    <x v="6"/>
    <n v="18"/>
  </r>
  <r>
    <s v="105108"/>
    <x v="8"/>
    <x v="7"/>
    <n v="13"/>
  </r>
  <r>
    <s v="105108"/>
    <x v="8"/>
    <x v="8"/>
    <n v="25"/>
  </r>
  <r>
    <s v="105108"/>
    <x v="8"/>
    <x v="9"/>
    <n v="26"/>
  </r>
  <r>
    <s v="105108"/>
    <x v="8"/>
    <x v="10"/>
    <n v="35"/>
  </r>
  <r>
    <s v="105108"/>
    <x v="8"/>
    <x v="11"/>
    <n v="28"/>
  </r>
  <r>
    <s v="105802"/>
    <x v="9"/>
    <x v="0"/>
    <n v="2"/>
  </r>
  <r>
    <s v="105802"/>
    <x v="9"/>
    <x v="1"/>
    <n v="8"/>
  </r>
  <r>
    <s v="105802"/>
    <x v="9"/>
    <x v="2"/>
    <n v="6"/>
  </r>
  <r>
    <s v="105802"/>
    <x v="9"/>
    <x v="3"/>
    <n v="2"/>
  </r>
  <r>
    <s v="105802"/>
    <x v="9"/>
    <x v="4"/>
    <n v="3"/>
  </r>
  <r>
    <s v="105802"/>
    <x v="9"/>
    <x v="5"/>
    <n v="7"/>
  </r>
  <r>
    <s v="105802"/>
    <x v="9"/>
    <x v="6"/>
    <n v="5"/>
  </r>
  <r>
    <s v="105802"/>
    <x v="9"/>
    <x v="7"/>
    <n v="3"/>
  </r>
  <r>
    <s v="105802"/>
    <x v="9"/>
    <x v="8"/>
    <n v="5"/>
  </r>
  <r>
    <s v="105802"/>
    <x v="9"/>
    <x v="9"/>
    <n v="5"/>
  </r>
  <r>
    <s v="105802"/>
    <x v="9"/>
    <x v="10"/>
    <n v="5"/>
  </r>
  <r>
    <s v="105805"/>
    <x v="10"/>
    <x v="0"/>
    <n v="22"/>
  </r>
  <r>
    <s v="105805"/>
    <x v="10"/>
    <x v="1"/>
    <n v="30"/>
  </r>
  <r>
    <s v="105805"/>
    <x v="10"/>
    <x v="2"/>
    <n v="16"/>
  </r>
  <r>
    <s v="105805"/>
    <x v="10"/>
    <x v="3"/>
    <n v="23"/>
  </r>
  <r>
    <s v="105805"/>
    <x v="10"/>
    <x v="4"/>
    <n v="20"/>
  </r>
  <r>
    <s v="105805"/>
    <x v="10"/>
    <x v="5"/>
    <n v="14"/>
  </r>
  <r>
    <s v="105805"/>
    <x v="10"/>
    <x v="6"/>
    <n v="20"/>
  </r>
  <r>
    <s v="105805"/>
    <x v="10"/>
    <x v="7"/>
    <n v="18"/>
  </r>
  <r>
    <s v="105805"/>
    <x v="10"/>
    <x v="8"/>
    <n v="17"/>
  </r>
  <r>
    <s v="105805"/>
    <x v="10"/>
    <x v="9"/>
    <n v="16"/>
  </r>
  <r>
    <s v="105805"/>
    <x v="10"/>
    <x v="10"/>
    <n v="14"/>
  </r>
  <r>
    <s v="105805"/>
    <x v="10"/>
    <x v="11"/>
    <n v="10"/>
  </r>
  <r>
    <s v="105819"/>
    <x v="9"/>
    <x v="0"/>
    <n v="40"/>
  </r>
  <r>
    <s v="105819"/>
    <x v="9"/>
    <x v="1"/>
    <n v="47"/>
  </r>
  <r>
    <s v="105819"/>
    <x v="9"/>
    <x v="2"/>
    <n v="29"/>
  </r>
  <r>
    <s v="105819"/>
    <x v="9"/>
    <x v="3"/>
    <n v="33"/>
  </r>
  <r>
    <s v="105819"/>
    <x v="9"/>
    <x v="4"/>
    <n v="33"/>
  </r>
  <r>
    <s v="105819"/>
    <x v="9"/>
    <x v="5"/>
    <n v="24"/>
  </r>
  <r>
    <s v="105819"/>
    <x v="9"/>
    <x v="6"/>
    <n v="23"/>
  </r>
  <r>
    <s v="105819"/>
    <x v="9"/>
    <x v="7"/>
    <n v="32"/>
  </r>
  <r>
    <s v="105819"/>
    <x v="9"/>
    <x v="8"/>
    <n v="22"/>
  </r>
  <r>
    <s v="105819"/>
    <x v="9"/>
    <x v="9"/>
    <n v="20"/>
  </r>
  <r>
    <s v="105819"/>
    <x v="9"/>
    <x v="10"/>
    <n v="32"/>
  </r>
  <r>
    <s v="105819"/>
    <x v="9"/>
    <x v="11"/>
    <n v="20"/>
  </r>
  <r>
    <s v="105822"/>
    <x v="11"/>
    <x v="0"/>
    <n v="5"/>
  </r>
  <r>
    <s v="105822"/>
    <x v="11"/>
    <x v="1"/>
    <n v="9"/>
  </r>
  <r>
    <s v="105822"/>
    <x v="11"/>
    <x v="2"/>
    <n v="9"/>
  </r>
  <r>
    <s v="105822"/>
    <x v="11"/>
    <x v="3"/>
    <n v="7"/>
  </r>
  <r>
    <s v="105822"/>
    <x v="11"/>
    <x v="4"/>
    <n v="8"/>
  </r>
  <r>
    <s v="105822"/>
    <x v="11"/>
    <x v="5"/>
    <n v="8"/>
  </r>
  <r>
    <s v="105822"/>
    <x v="11"/>
    <x v="6"/>
    <n v="3"/>
  </r>
  <r>
    <s v="105822"/>
    <x v="11"/>
    <x v="7"/>
    <n v="6"/>
  </r>
  <r>
    <s v="105822"/>
    <x v="11"/>
    <x v="8"/>
    <n v="4"/>
  </r>
  <r>
    <s v="105822"/>
    <x v="11"/>
    <x v="9"/>
    <n v="9"/>
  </r>
  <r>
    <s v="105822"/>
    <x v="11"/>
    <x v="10"/>
    <n v="8"/>
  </r>
  <r>
    <s v="105822"/>
    <x v="11"/>
    <x v="11"/>
    <n v="7"/>
  </r>
  <r>
    <s v="105823"/>
    <x v="10"/>
    <x v="5"/>
    <n v="5"/>
  </r>
  <r>
    <s v="105823"/>
    <x v="10"/>
    <x v="10"/>
    <n v="14"/>
  </r>
  <r>
    <s v="105823"/>
    <x v="10"/>
    <x v="11"/>
    <n v="11"/>
  </r>
  <r>
    <s v="105825"/>
    <x v="9"/>
    <x v="8"/>
    <n v="2"/>
  </r>
  <r>
    <s v="105825"/>
    <x v="9"/>
    <x v="9"/>
    <n v="2"/>
  </r>
  <r>
    <s v="105825"/>
    <x v="9"/>
    <x v="10"/>
    <n v="2"/>
  </r>
  <r>
    <s v="105825"/>
    <x v="9"/>
    <x v="11"/>
    <n v="1"/>
  </r>
  <r>
    <s v="105826"/>
    <x v="9"/>
    <x v="0"/>
    <n v="13"/>
  </r>
  <r>
    <s v="105826"/>
    <x v="9"/>
    <x v="1"/>
    <n v="30"/>
  </r>
  <r>
    <s v="105826"/>
    <x v="9"/>
    <x v="2"/>
    <n v="17"/>
  </r>
  <r>
    <s v="105826"/>
    <x v="9"/>
    <x v="3"/>
    <n v="20"/>
  </r>
  <r>
    <s v="105826"/>
    <x v="9"/>
    <x v="4"/>
    <n v="17"/>
  </r>
  <r>
    <s v="105826"/>
    <x v="9"/>
    <x v="5"/>
    <n v="21"/>
  </r>
  <r>
    <s v="105826"/>
    <x v="9"/>
    <x v="6"/>
    <n v="22"/>
  </r>
  <r>
    <s v="105826"/>
    <x v="9"/>
    <x v="7"/>
    <n v="19"/>
  </r>
  <r>
    <s v="105826"/>
    <x v="9"/>
    <x v="8"/>
    <n v="20"/>
  </r>
  <r>
    <s v="105826"/>
    <x v="9"/>
    <x v="9"/>
    <n v="19"/>
  </r>
  <r>
    <s v="105826"/>
    <x v="9"/>
    <x v="10"/>
    <n v="19"/>
  </r>
  <r>
    <s v="105826"/>
    <x v="9"/>
    <x v="11"/>
    <n v="16"/>
  </r>
  <r>
    <s v="200538"/>
    <x v="12"/>
    <x v="2"/>
    <n v="1"/>
  </r>
  <r>
    <s v="200720"/>
    <x v="13"/>
    <x v="0"/>
    <n v="3"/>
  </r>
  <r>
    <s v="200720"/>
    <x v="13"/>
    <x v="1"/>
    <n v="5"/>
  </r>
  <r>
    <s v="200720"/>
    <x v="13"/>
    <x v="2"/>
    <n v="6"/>
  </r>
  <r>
    <s v="200720"/>
    <x v="13"/>
    <x v="4"/>
    <n v="3"/>
  </r>
  <r>
    <s v="200720"/>
    <x v="13"/>
    <x v="6"/>
    <n v="17"/>
  </r>
  <r>
    <s v="200720"/>
    <x v="13"/>
    <x v="7"/>
    <n v="12"/>
  </r>
  <r>
    <s v="200720"/>
    <x v="13"/>
    <x v="8"/>
    <n v="12"/>
  </r>
  <r>
    <s v="200720"/>
    <x v="13"/>
    <x v="9"/>
    <n v="11"/>
  </r>
  <r>
    <s v="200720"/>
    <x v="13"/>
    <x v="10"/>
    <n v="8"/>
  </r>
  <r>
    <s v="200720"/>
    <x v="13"/>
    <x v="11"/>
    <n v="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s v="105100"/>
    <x v="0"/>
    <x v="0"/>
    <n v="195"/>
  </r>
  <r>
    <s v="105100"/>
    <x v="0"/>
    <x v="1"/>
    <n v="222"/>
  </r>
  <r>
    <s v="105100"/>
    <x v="0"/>
    <x v="2"/>
    <n v="176"/>
  </r>
  <r>
    <s v="105100"/>
    <x v="0"/>
    <x v="3"/>
    <n v="161"/>
  </r>
  <r>
    <s v="105100"/>
    <x v="0"/>
    <x v="4"/>
    <n v="156"/>
  </r>
  <r>
    <s v="105100"/>
    <x v="0"/>
    <x v="5"/>
    <n v="170"/>
  </r>
  <r>
    <s v="105100"/>
    <x v="0"/>
    <x v="6"/>
    <n v="259"/>
  </r>
  <r>
    <s v="105100"/>
    <x v="0"/>
    <x v="7"/>
    <n v="274"/>
  </r>
  <r>
    <s v="105100"/>
    <x v="0"/>
    <x v="8"/>
    <n v="356"/>
  </r>
  <r>
    <s v="105100"/>
    <x v="0"/>
    <x v="9"/>
    <n v="327"/>
  </r>
  <r>
    <s v="105100"/>
    <x v="0"/>
    <x v="10"/>
    <n v="668"/>
  </r>
  <r>
    <s v="105100"/>
    <x v="0"/>
    <x v="11"/>
    <n v="281"/>
  </r>
  <r>
    <s v="105101"/>
    <x v="1"/>
    <x v="0"/>
    <n v="1540"/>
  </r>
  <r>
    <s v="105101"/>
    <x v="1"/>
    <x v="1"/>
    <n v="1208"/>
  </r>
  <r>
    <s v="105101"/>
    <x v="1"/>
    <x v="2"/>
    <n v="1010"/>
  </r>
  <r>
    <s v="105101"/>
    <x v="1"/>
    <x v="3"/>
    <n v="946"/>
  </r>
  <r>
    <s v="105101"/>
    <x v="1"/>
    <x v="4"/>
    <n v="1127"/>
  </r>
  <r>
    <s v="105101"/>
    <x v="1"/>
    <x v="5"/>
    <n v="1199"/>
  </r>
  <r>
    <s v="105101"/>
    <x v="1"/>
    <x v="6"/>
    <n v="831"/>
  </r>
  <r>
    <s v="105101"/>
    <x v="1"/>
    <x v="7"/>
    <n v="1269"/>
  </r>
  <r>
    <s v="105101"/>
    <x v="1"/>
    <x v="8"/>
    <n v="1135"/>
  </r>
  <r>
    <s v="105101"/>
    <x v="1"/>
    <x v="9"/>
    <n v="1167"/>
  </r>
  <r>
    <s v="105101"/>
    <x v="1"/>
    <x v="10"/>
    <n v="1267"/>
  </r>
  <r>
    <s v="105101"/>
    <x v="1"/>
    <x v="11"/>
    <n v="957"/>
  </r>
  <r>
    <s v="105102"/>
    <x v="2"/>
    <x v="0"/>
    <n v="425"/>
  </r>
  <r>
    <s v="105102"/>
    <x v="2"/>
    <x v="1"/>
    <n v="402"/>
  </r>
  <r>
    <s v="105102"/>
    <x v="2"/>
    <x v="2"/>
    <n v="376"/>
  </r>
  <r>
    <s v="105102"/>
    <x v="2"/>
    <x v="3"/>
    <n v="245"/>
  </r>
  <r>
    <s v="105102"/>
    <x v="2"/>
    <x v="4"/>
    <n v="346"/>
  </r>
  <r>
    <s v="105102"/>
    <x v="2"/>
    <x v="5"/>
    <n v="362"/>
  </r>
  <r>
    <s v="105102"/>
    <x v="2"/>
    <x v="6"/>
    <n v="266"/>
  </r>
  <r>
    <s v="105102"/>
    <x v="2"/>
    <x v="7"/>
    <n v="429"/>
  </r>
  <r>
    <s v="105102"/>
    <x v="2"/>
    <x v="8"/>
    <n v="397"/>
  </r>
  <r>
    <s v="105102"/>
    <x v="2"/>
    <x v="9"/>
    <n v="372"/>
  </r>
  <r>
    <s v="105102"/>
    <x v="2"/>
    <x v="10"/>
    <n v="543"/>
  </r>
  <r>
    <s v="105102"/>
    <x v="2"/>
    <x v="11"/>
    <n v="12"/>
  </r>
  <r>
    <s v="105103"/>
    <x v="3"/>
    <x v="0"/>
    <n v="36"/>
  </r>
  <r>
    <s v="105103"/>
    <x v="3"/>
    <x v="1"/>
    <n v="123"/>
  </r>
  <r>
    <s v="105103"/>
    <x v="3"/>
    <x v="2"/>
    <n v="27"/>
  </r>
  <r>
    <s v="105103"/>
    <x v="3"/>
    <x v="3"/>
    <n v="136"/>
  </r>
  <r>
    <s v="105103"/>
    <x v="3"/>
    <x v="4"/>
    <n v="18"/>
  </r>
  <r>
    <s v="105103"/>
    <x v="3"/>
    <x v="5"/>
    <n v="36"/>
  </r>
  <r>
    <s v="105103"/>
    <x v="3"/>
    <x v="6"/>
    <n v="55"/>
  </r>
  <r>
    <s v="105103"/>
    <x v="3"/>
    <x v="7"/>
    <n v="36"/>
  </r>
  <r>
    <s v="105103"/>
    <x v="3"/>
    <x v="8"/>
    <n v="36"/>
  </r>
  <r>
    <s v="105103"/>
    <x v="3"/>
    <x v="9"/>
    <n v="265"/>
  </r>
  <r>
    <s v="105103"/>
    <x v="3"/>
    <x v="10"/>
    <n v="170"/>
  </r>
  <r>
    <s v="105103"/>
    <x v="3"/>
    <x v="11"/>
    <n v="47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s v="105100"/>
    <x v="0"/>
    <x v="0"/>
    <n v="5500"/>
  </r>
  <r>
    <s v="105100"/>
    <x v="0"/>
    <x v="1"/>
    <n v="4393"/>
  </r>
  <r>
    <s v="105100"/>
    <x v="0"/>
    <x v="2"/>
    <n v="5330"/>
  </r>
  <r>
    <s v="105100"/>
    <x v="0"/>
    <x v="3"/>
    <n v="5378"/>
  </r>
  <r>
    <s v="105100"/>
    <x v="0"/>
    <x v="4"/>
    <n v="6044"/>
  </r>
  <r>
    <s v="105100"/>
    <x v="0"/>
    <x v="5"/>
    <n v="5459"/>
  </r>
  <r>
    <s v="105100"/>
    <x v="0"/>
    <x v="6"/>
    <n v="3765"/>
  </r>
  <r>
    <s v="105100"/>
    <x v="0"/>
    <x v="7"/>
    <n v="6462"/>
  </r>
  <r>
    <s v="105100"/>
    <x v="0"/>
    <x v="8"/>
    <n v="6160"/>
  </r>
  <r>
    <s v="105100"/>
    <x v="0"/>
    <x v="9"/>
    <n v="6628"/>
  </r>
  <r>
    <s v="105100"/>
    <x v="0"/>
    <x v="10"/>
    <n v="7268"/>
  </r>
  <r>
    <s v="105100"/>
    <x v="0"/>
    <x v="11"/>
    <n v="5858"/>
  </r>
  <r>
    <s v="105101"/>
    <x v="1"/>
    <x v="0"/>
    <n v="5807"/>
  </r>
  <r>
    <s v="105101"/>
    <x v="1"/>
    <x v="1"/>
    <n v="4723"/>
  </r>
  <r>
    <s v="105101"/>
    <x v="1"/>
    <x v="2"/>
    <n v="5396"/>
  </r>
  <r>
    <s v="105101"/>
    <x v="1"/>
    <x v="3"/>
    <n v="5391"/>
  </r>
  <r>
    <s v="105101"/>
    <x v="1"/>
    <x v="4"/>
    <n v="6053"/>
  </r>
  <r>
    <s v="105101"/>
    <x v="1"/>
    <x v="5"/>
    <n v="5686"/>
  </r>
  <r>
    <s v="105101"/>
    <x v="1"/>
    <x v="6"/>
    <n v="4909"/>
  </r>
  <r>
    <s v="105101"/>
    <x v="1"/>
    <x v="7"/>
    <n v="6224"/>
  </r>
  <r>
    <s v="105101"/>
    <x v="1"/>
    <x v="8"/>
    <n v="5722"/>
  </r>
  <r>
    <s v="105101"/>
    <x v="1"/>
    <x v="9"/>
    <n v="6248"/>
  </r>
  <r>
    <s v="105101"/>
    <x v="1"/>
    <x v="10"/>
    <n v="6549"/>
  </r>
  <r>
    <s v="105101"/>
    <x v="1"/>
    <x v="11"/>
    <n v="5515"/>
  </r>
  <r>
    <s v="105102"/>
    <x v="2"/>
    <x v="0"/>
    <n v="5452"/>
  </r>
  <r>
    <s v="105102"/>
    <x v="2"/>
    <x v="1"/>
    <n v="4810"/>
  </r>
  <r>
    <s v="105102"/>
    <x v="2"/>
    <x v="2"/>
    <n v="5220"/>
  </r>
  <r>
    <s v="105102"/>
    <x v="2"/>
    <x v="3"/>
    <n v="4776"/>
  </r>
  <r>
    <s v="105102"/>
    <x v="2"/>
    <x v="4"/>
    <n v="5534"/>
  </r>
  <r>
    <s v="105102"/>
    <x v="2"/>
    <x v="5"/>
    <n v="5635"/>
  </r>
  <r>
    <s v="105102"/>
    <x v="2"/>
    <x v="6"/>
    <n v="4738"/>
  </r>
  <r>
    <s v="105102"/>
    <x v="2"/>
    <x v="7"/>
    <n v="5947"/>
  </r>
  <r>
    <s v="105102"/>
    <x v="2"/>
    <x v="8"/>
    <n v="5451"/>
  </r>
  <r>
    <s v="105102"/>
    <x v="2"/>
    <x v="9"/>
    <n v="5900"/>
  </r>
  <r>
    <s v="105102"/>
    <x v="2"/>
    <x v="10"/>
    <n v="6342"/>
  </r>
  <r>
    <s v="105102"/>
    <x v="2"/>
    <x v="11"/>
    <n v="5518"/>
  </r>
  <r>
    <s v="105103"/>
    <x v="3"/>
    <x v="0"/>
    <n v="2379"/>
  </r>
  <r>
    <s v="105103"/>
    <x v="3"/>
    <x v="1"/>
    <n v="2249"/>
  </r>
  <r>
    <s v="105103"/>
    <x v="3"/>
    <x v="2"/>
    <n v="2266"/>
  </r>
  <r>
    <s v="105103"/>
    <x v="3"/>
    <x v="3"/>
    <n v="2202"/>
  </r>
  <r>
    <s v="105103"/>
    <x v="3"/>
    <x v="4"/>
    <n v="2249"/>
  </r>
  <r>
    <s v="105103"/>
    <x v="3"/>
    <x v="5"/>
    <n v="2420"/>
  </r>
  <r>
    <s v="105103"/>
    <x v="3"/>
    <x v="6"/>
    <n v="2081"/>
  </r>
  <r>
    <s v="105103"/>
    <x v="3"/>
    <x v="7"/>
    <n v="2553"/>
  </r>
  <r>
    <s v="105103"/>
    <x v="3"/>
    <x v="8"/>
    <n v="2368"/>
  </r>
  <r>
    <s v="105103"/>
    <x v="3"/>
    <x v="9"/>
    <n v="2979"/>
  </r>
  <r>
    <s v="105103"/>
    <x v="3"/>
    <x v="10"/>
    <n v="3181"/>
  </r>
  <r>
    <s v="105103"/>
    <x v="3"/>
    <x v="11"/>
    <n v="232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366416-9406-4B5C-9090-774698D68F94}" name="TablaDinámica1" cacheId="6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3:S19" firstHeaderRow="1" firstDataRow="2" firstDataCol="1"/>
  <pivotFields count="4">
    <pivotField showAll="0"/>
    <pivotField axis="axisRow" showAll="0">
      <items count="15">
        <item x="9"/>
        <item x="10"/>
        <item x="12"/>
        <item x="11"/>
        <item x="13"/>
        <item x="0"/>
        <item x="1"/>
        <item x="2"/>
        <item x="3"/>
        <item x="4"/>
        <item x="5"/>
        <item x="6"/>
        <item x="7"/>
        <item x="8"/>
        <item t="default"/>
      </items>
    </pivotField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</pivotFields>
  <rowFields count="1">
    <field x="1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31BD994-B533-422F-BC34-E4963D1F962A}" name="TablaDinámica3" cacheId="14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13:S19" firstHeaderRow="1" firstDataRow="2" firstDataCol="1"/>
  <pivotFields count="4">
    <pivotField showAll="0"/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79FB53-024D-4930-B4F9-E9CDC55EF17F}" name="TablaDinámica2" cacheId="1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F3:S9" firstHeaderRow="1" firstDataRow="2" firstDataCol="1"/>
  <pivotFields count="4">
    <pivotField showAll="0"/>
    <pivotField axis="axisRow" showAll="0">
      <items count="5">
        <item x="0"/>
        <item x="1"/>
        <item x="2"/>
        <item x="3"/>
        <item t="default"/>
      </items>
    </pivotField>
    <pivotField axis="axisCol"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2"/>
  </colFields>
  <col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dataFields count="1">
    <dataField name="Suma de Total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9"/>
  <sheetViews>
    <sheetView showGridLines="0" tabSelected="1" zoomScale="85" zoomScaleNormal="85" workbookViewId="0"/>
  </sheetViews>
  <sheetFormatPr baseColWidth="10" defaultRowHeight="15" x14ac:dyDescent="0.25"/>
  <cols>
    <col min="1" max="1" width="19.42578125" customWidth="1"/>
    <col min="2" max="2" width="35.85546875" bestFit="1" customWidth="1"/>
    <col min="3" max="3" width="7" bestFit="1" customWidth="1"/>
    <col min="4" max="4" width="9.140625" bestFit="1" customWidth="1"/>
    <col min="5" max="5" width="7.42578125" bestFit="1" customWidth="1"/>
    <col min="6" max="6" width="7" bestFit="1" customWidth="1"/>
    <col min="7" max="7" width="6.7109375" bestFit="1" customWidth="1"/>
    <col min="8" max="8" width="6.5703125" bestFit="1" customWidth="1"/>
    <col min="9" max="9" width="7" customWidth="1"/>
    <col min="10" max="10" width="8.42578125" customWidth="1"/>
    <col min="11" max="11" width="12.28515625" customWidth="1"/>
    <col min="12" max="12" width="9.28515625" customWidth="1"/>
    <col min="13" max="13" width="12.140625" customWidth="1"/>
    <col min="14" max="14" width="11.42578125" customWidth="1"/>
    <col min="15" max="15" width="10.5703125" style="2" customWidth="1"/>
    <col min="16" max="16" width="7.85546875" style="2" bestFit="1" customWidth="1"/>
    <col min="17" max="17" width="8.5703125" style="2" bestFit="1" customWidth="1"/>
    <col min="18" max="21" width="7.85546875" style="2" bestFit="1" customWidth="1"/>
    <col min="22" max="22" width="7.7109375" style="2" customWidth="1"/>
    <col min="23" max="23" width="8.42578125" style="2" customWidth="1"/>
    <col min="24" max="24" width="13" style="2" customWidth="1"/>
    <col min="25" max="25" width="9.28515625" style="2" customWidth="1"/>
    <col min="26" max="26" width="12.140625" style="2" customWidth="1"/>
    <col min="27" max="27" width="11.42578125" style="2" customWidth="1"/>
    <col min="28" max="28" width="9.28515625" bestFit="1" customWidth="1"/>
    <col min="29" max="30" width="15.85546875" customWidth="1"/>
  </cols>
  <sheetData>
    <row r="1" spans="1:30" x14ac:dyDescent="0.25">
      <c r="A1" s="1" t="s">
        <v>0</v>
      </c>
    </row>
    <row r="2" spans="1:30" x14ac:dyDescent="0.25">
      <c r="A2" s="1" t="s">
        <v>1</v>
      </c>
    </row>
    <row r="3" spans="1:30" x14ac:dyDescent="0.25">
      <c r="A3" s="1" t="s">
        <v>2</v>
      </c>
    </row>
    <row r="4" spans="1:30" x14ac:dyDescent="0.25">
      <c r="A4" s="1" t="s">
        <v>3</v>
      </c>
    </row>
    <row r="5" spans="1:30" x14ac:dyDescent="0.25">
      <c r="A5" s="1" t="s">
        <v>35</v>
      </c>
    </row>
    <row r="6" spans="1:30" ht="18" x14ac:dyDescent="0.25">
      <c r="A6" s="1"/>
      <c r="B6" s="29" t="s">
        <v>36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"/>
    </row>
    <row r="7" spans="1:30" ht="18" x14ac:dyDescent="0.25"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3"/>
    </row>
    <row r="8" spans="1:30" ht="18.75" thickBot="1" x14ac:dyDescent="0.3"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4"/>
    </row>
    <row r="9" spans="1:30" ht="39.75" customHeight="1" thickBot="1" x14ac:dyDescent="0.3">
      <c r="B9" s="31" t="s">
        <v>4</v>
      </c>
      <c r="C9" s="26" t="s">
        <v>38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8"/>
      <c r="P9" s="26" t="s">
        <v>37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8"/>
      <c r="AC9" s="33" t="s">
        <v>5</v>
      </c>
      <c r="AD9" s="6"/>
    </row>
    <row r="10" spans="1:30" ht="18" customHeight="1" thickBot="1" x14ac:dyDescent="0.3">
      <c r="B10" s="32"/>
      <c r="C10" s="13" t="s">
        <v>11</v>
      </c>
      <c r="D10" s="16" t="s">
        <v>12</v>
      </c>
      <c r="E10" s="14" t="s">
        <v>13</v>
      </c>
      <c r="F10" s="16" t="s">
        <v>14</v>
      </c>
      <c r="G10" s="14" t="s">
        <v>15</v>
      </c>
      <c r="H10" s="16" t="s">
        <v>16</v>
      </c>
      <c r="I10" s="15" t="s">
        <v>17</v>
      </c>
      <c r="J10" s="13" t="s">
        <v>19</v>
      </c>
      <c r="K10" s="16" t="s">
        <v>20</v>
      </c>
      <c r="L10" s="14" t="s">
        <v>21</v>
      </c>
      <c r="M10" s="16" t="s">
        <v>22</v>
      </c>
      <c r="N10" s="14" t="s">
        <v>23</v>
      </c>
      <c r="O10" s="5" t="s">
        <v>18</v>
      </c>
      <c r="P10" s="13" t="s">
        <v>11</v>
      </c>
      <c r="Q10" s="16" t="s">
        <v>12</v>
      </c>
      <c r="R10" s="14" t="s">
        <v>13</v>
      </c>
      <c r="S10" s="16" t="s">
        <v>14</v>
      </c>
      <c r="T10" s="14" t="s">
        <v>15</v>
      </c>
      <c r="U10" s="16" t="s">
        <v>16</v>
      </c>
      <c r="V10" s="15" t="s">
        <v>17</v>
      </c>
      <c r="W10" s="13" t="s">
        <v>19</v>
      </c>
      <c r="X10" s="16" t="s">
        <v>20</v>
      </c>
      <c r="Y10" s="14" t="s">
        <v>21</v>
      </c>
      <c r="Z10" s="16" t="s">
        <v>22</v>
      </c>
      <c r="AA10" s="14" t="s">
        <v>23</v>
      </c>
      <c r="AB10" s="5" t="s">
        <v>18</v>
      </c>
      <c r="AC10" s="34"/>
      <c r="AD10" s="12"/>
    </row>
    <row r="11" spans="1:30" x14ac:dyDescent="0.25">
      <c r="B11" s="7" t="s">
        <v>6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7">
        <f>SUM(C11:N11)</f>
        <v>0</v>
      </c>
      <c r="P11" s="8">
        <f>IFERROR(VLOOKUP($B11,Datos11.2!$F$3:$S$19,2,FALSE),0)</f>
        <v>473</v>
      </c>
      <c r="Q11" s="8">
        <f>IFERROR(VLOOKUP($B11,Datos11.2!$F$3:$S$19,3,FALSE),0)</f>
        <v>383</v>
      </c>
      <c r="R11" s="8">
        <f>IFERROR(VLOOKUP($B11,Datos11.2!$F$3:$S$19,4,FALSE),0)</f>
        <v>447</v>
      </c>
      <c r="S11" s="8">
        <f>IFERROR(VLOOKUP($B11,Datos11.2!$F$3:$S$19,5,FALSE),0)</f>
        <v>426</v>
      </c>
      <c r="T11" s="8">
        <f>IFERROR(VLOOKUP($B11,Datos11.2!$F$3:$S$19,6,FALSE),0)</f>
        <v>545</v>
      </c>
      <c r="U11" s="8">
        <f>IFERROR(VLOOKUP($B11,Datos11.2!$F$3:$S$19,7,FALSE),0)</f>
        <v>473</v>
      </c>
      <c r="V11" s="8">
        <f>IFERROR(VLOOKUP($B11,Datos11.2!$F$3:$S$19,8,FALSE),0)</f>
        <v>431</v>
      </c>
      <c r="W11" s="8">
        <f>IFERROR(VLOOKUP($B11,Datos11.2!$F$3:$S$19,9,FALSE),0)</f>
        <v>538</v>
      </c>
      <c r="X11" s="8">
        <f>IFERROR(VLOOKUP($B11,Datos11.2!$F$3:$S$19,10,FALSE),0)</f>
        <v>429</v>
      </c>
      <c r="Y11" s="8">
        <f>IFERROR(VLOOKUP($B11,Datos11.2!$F$3:$S$19,11,FALSE),0)</f>
        <v>510</v>
      </c>
      <c r="Z11" s="8">
        <f>IFERROR(VLOOKUP($B11,Datos11.2!$F$3:$S$19,12,FALSE),0)</f>
        <v>451</v>
      </c>
      <c r="AA11" s="8">
        <f>IFERROR(VLOOKUP($B11,Datos11.2!$F$3:$S$19,13,FALSE),0)</f>
        <v>469</v>
      </c>
      <c r="AB11" s="17">
        <f>SUM(P11:AA11)</f>
        <v>5575</v>
      </c>
      <c r="AC11" s="9">
        <f t="shared" ref="AC11:AC15" si="0">O11/AB11</f>
        <v>0</v>
      </c>
      <c r="AD11" s="9"/>
    </row>
    <row r="12" spans="1:30" x14ac:dyDescent="0.25">
      <c r="B12" s="7" t="s">
        <v>7</v>
      </c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17">
        <f t="shared" ref="O12:O14" si="1">SUM(C12:N12)</f>
        <v>0</v>
      </c>
      <c r="P12" s="8">
        <f>IFERROR(VLOOKUP($B12,Datos11.2!$F$3:$S$19,2,FALSE),0)</f>
        <v>263</v>
      </c>
      <c r="Q12" s="8">
        <f>IFERROR(VLOOKUP($B12,Datos11.2!$F$3:$S$19,3,FALSE),0)</f>
        <v>243</v>
      </c>
      <c r="R12" s="8">
        <f>IFERROR(VLOOKUP($B12,Datos11.2!$F$3:$S$19,4,FALSE),0)</f>
        <v>254</v>
      </c>
      <c r="S12" s="8">
        <f>IFERROR(VLOOKUP($B12,Datos11.2!$F$3:$S$19,5,FALSE),0)</f>
        <v>255</v>
      </c>
      <c r="T12" s="8">
        <f>IFERROR(VLOOKUP($B12,Datos11.2!$F$3:$S$19,6,FALSE),0)</f>
        <v>322</v>
      </c>
      <c r="U12" s="8">
        <f>IFERROR(VLOOKUP($B12,Datos11.2!$F$3:$S$19,7,FALSE),0)</f>
        <v>296</v>
      </c>
      <c r="V12" s="8">
        <f>IFERROR(VLOOKUP($B12,Datos11.2!$F$3:$S$19,8,FALSE),0)</f>
        <v>290</v>
      </c>
      <c r="W12" s="21">
        <f>IFERROR(VLOOKUP($B12,Datos11.2!$F$3:$S$19,9,FALSE),0)</f>
        <v>295</v>
      </c>
      <c r="X12" s="8">
        <f>IFERROR(VLOOKUP($B12,Datos11.2!$F$3:$S$19,10,FALSE),0)</f>
        <v>310</v>
      </c>
      <c r="Y12" s="8">
        <f>IFERROR(VLOOKUP($B12,Datos11.2!$F$3:$S$19,11,FALSE),0)</f>
        <v>288</v>
      </c>
      <c r="Z12" s="8">
        <f>IFERROR(VLOOKUP($B12,Datos11.2!$F$3:$S$19,12,FALSE),0)</f>
        <v>284</v>
      </c>
      <c r="AA12" s="8">
        <f>IFERROR(VLOOKUP($B12,Datos11.2!$F$3:$S$19,13,FALSE),0)</f>
        <v>221</v>
      </c>
      <c r="AB12" s="17">
        <f t="shared" ref="AB12:AB14" si="2">SUM(P12:AA12)</f>
        <v>3321</v>
      </c>
      <c r="AC12" s="9">
        <f t="shared" si="0"/>
        <v>0</v>
      </c>
      <c r="AD12" s="9"/>
    </row>
    <row r="13" spans="1:30" x14ac:dyDescent="0.25">
      <c r="B13" s="7" t="s">
        <v>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17">
        <f t="shared" si="1"/>
        <v>0</v>
      </c>
      <c r="P13" s="8">
        <f>IFERROR(VLOOKUP($B13,Datos11.2!$F$3:$S$19,2,FALSE),0)</f>
        <v>319</v>
      </c>
      <c r="Q13" s="8">
        <f>IFERROR(VLOOKUP($B13,Datos11.2!$F$3:$S$19,3,FALSE),0)</f>
        <v>308</v>
      </c>
      <c r="R13" s="8">
        <f>IFERROR(VLOOKUP($B13,Datos11.2!$F$3:$S$19,4,FALSE),0)</f>
        <v>281</v>
      </c>
      <c r="S13" s="8">
        <f>IFERROR(VLOOKUP($B13,Datos11.2!$F$3:$S$19,5,FALSE),0)</f>
        <v>328</v>
      </c>
      <c r="T13" s="8">
        <f>IFERROR(VLOOKUP($B13,Datos11.2!$F$3:$S$19,6,FALSE),0)</f>
        <v>343</v>
      </c>
      <c r="U13" s="8">
        <f>IFERROR(VLOOKUP($B13,Datos11.2!$F$3:$S$19,7,FALSE),0)</f>
        <v>365</v>
      </c>
      <c r="V13" s="8">
        <f>IFERROR(VLOOKUP($B13,Datos11.2!$F$3:$S$19,8,FALSE),0)</f>
        <v>349</v>
      </c>
      <c r="W13" s="8">
        <f>IFERROR(VLOOKUP($B13,Datos11.2!$F$3:$S$19,9,FALSE),0)</f>
        <v>419</v>
      </c>
      <c r="X13" s="8">
        <f>IFERROR(VLOOKUP($B13,Datos11.2!$F$3:$S$19,10,FALSE),0)</f>
        <v>384</v>
      </c>
      <c r="Y13" s="8">
        <f>IFERROR(VLOOKUP($B13,Datos11.2!$F$3:$S$19,11,FALSE),0)</f>
        <v>400</v>
      </c>
      <c r="Z13" s="8">
        <f>IFERROR(VLOOKUP($B13,Datos11.2!$F$3:$S$19,12,FALSE),0)</f>
        <v>443</v>
      </c>
      <c r="AA13" s="8">
        <f>IFERROR(VLOOKUP($B13,Datos11.2!$F$3:$S$19,13,FALSE),0)</f>
        <v>428</v>
      </c>
      <c r="AB13" s="17">
        <f t="shared" si="2"/>
        <v>4367</v>
      </c>
      <c r="AC13" s="9">
        <f t="shared" si="0"/>
        <v>0</v>
      </c>
      <c r="AD13" s="9"/>
    </row>
    <row r="14" spans="1:30" ht="15.75" thickBot="1" x14ac:dyDescent="0.3">
      <c r="B14" s="7" t="s">
        <v>9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17">
        <f t="shared" si="1"/>
        <v>0</v>
      </c>
      <c r="P14" s="8">
        <f>IFERROR(VLOOKUP($B14,Datos11.2!$F$3:$S$19,2,FALSE),0)</f>
        <v>14</v>
      </c>
      <c r="Q14" s="8">
        <f>IFERROR(VLOOKUP($B14,Datos11.2!$F$3:$S$19,3,FALSE),0)</f>
        <v>10</v>
      </c>
      <c r="R14" s="8">
        <f>IFERROR(VLOOKUP($B14,Datos11.2!$F$3:$S$19,4,FALSE),0)</f>
        <v>14</v>
      </c>
      <c r="S14" s="8">
        <f>IFERROR(VLOOKUP($B14,Datos11.2!$F$3:$S$19,5,FALSE),0)</f>
        <v>18</v>
      </c>
      <c r="T14" s="8">
        <f>IFERROR(VLOOKUP($B14,Datos11.2!$F$3:$S$19,6,FALSE),0)</f>
        <v>17</v>
      </c>
      <c r="U14" s="8">
        <f>IFERROR(VLOOKUP($B14,Datos11.2!$F$3:$S$19,7,FALSE),0)</f>
        <v>18</v>
      </c>
      <c r="V14" s="8">
        <f>IFERROR(VLOOKUP($B14,Datos11.2!$F$3:$S$19,8,FALSE),0)</f>
        <v>13</v>
      </c>
      <c r="W14" s="8">
        <f>IFERROR(VLOOKUP($B14,Datos11.2!$F$3:$S$19,9,FALSE),0)</f>
        <v>9</v>
      </c>
      <c r="X14" s="8">
        <f>IFERROR(VLOOKUP($B14,Datos11.2!$F$3:$S$19,10,FALSE),0)</f>
        <v>16</v>
      </c>
      <c r="Y14" s="8">
        <f>IFERROR(VLOOKUP($B14,Datos11.2!$F$3:$S$19,11,FALSE),0)</f>
        <v>15</v>
      </c>
      <c r="Z14" s="8">
        <f>IFERROR(VLOOKUP($B14,Datos11.2!$F$3:$S$19,12,FALSE),0)</f>
        <v>17</v>
      </c>
      <c r="AA14" s="8">
        <f>IFERROR(VLOOKUP($B14,Datos11.2!$F$3:$S$19,13,FALSE),0)</f>
        <v>16</v>
      </c>
      <c r="AB14" s="17">
        <f t="shared" si="2"/>
        <v>177</v>
      </c>
      <c r="AC14" s="9">
        <f t="shared" si="0"/>
        <v>0</v>
      </c>
      <c r="AD14" s="9"/>
    </row>
    <row r="15" spans="1:30" ht="18.75" thickBot="1" x14ac:dyDescent="0.3">
      <c r="B15" s="24" t="s">
        <v>10</v>
      </c>
      <c r="C15" s="24">
        <f>SUM(C11:C14)</f>
        <v>0</v>
      </c>
      <c r="D15" s="24">
        <f>SUM(D11:D14)</f>
        <v>0</v>
      </c>
      <c r="E15" s="24">
        <f>SUM(E11:E14)</f>
        <v>0</v>
      </c>
      <c r="F15" s="24">
        <f>SUM(F11:F14)</f>
        <v>0</v>
      </c>
      <c r="G15" s="24">
        <f t="shared" ref="G15:N15" si="3">SUM(G11:G14)</f>
        <v>0</v>
      </c>
      <c r="H15" s="24">
        <f t="shared" si="3"/>
        <v>0</v>
      </c>
      <c r="I15" s="24">
        <f t="shared" si="3"/>
        <v>0</v>
      </c>
      <c r="J15" s="24">
        <f t="shared" si="3"/>
        <v>0</v>
      </c>
      <c r="K15" s="24">
        <f t="shared" si="3"/>
        <v>0</v>
      </c>
      <c r="L15" s="24">
        <f t="shared" si="3"/>
        <v>0</v>
      </c>
      <c r="M15" s="24">
        <f t="shared" si="3"/>
        <v>0</v>
      </c>
      <c r="N15" s="24">
        <f t="shared" si="3"/>
        <v>0</v>
      </c>
      <c r="O15" s="24">
        <f>SUM(O11:O14)</f>
        <v>0</v>
      </c>
      <c r="P15" s="24">
        <f>SUM(P11:P14)</f>
        <v>1069</v>
      </c>
      <c r="Q15" s="24">
        <f>SUM(Q11:Q14)</f>
        <v>944</v>
      </c>
      <c r="R15" s="24">
        <f>SUM(R11:R14)</f>
        <v>996</v>
      </c>
      <c r="S15" s="24">
        <f t="shared" ref="S15:AA15" si="4">SUM(S11:S14)</f>
        <v>1027</v>
      </c>
      <c r="T15" s="24">
        <f t="shared" si="4"/>
        <v>1227</v>
      </c>
      <c r="U15" s="24">
        <f t="shared" si="4"/>
        <v>1152</v>
      </c>
      <c r="V15" s="24">
        <f t="shared" si="4"/>
        <v>1083</v>
      </c>
      <c r="W15" s="24">
        <f t="shared" si="4"/>
        <v>1261</v>
      </c>
      <c r="X15" s="24">
        <f t="shared" si="4"/>
        <v>1139</v>
      </c>
      <c r="Y15" s="24">
        <f t="shared" si="4"/>
        <v>1213</v>
      </c>
      <c r="Z15" s="24">
        <f t="shared" si="4"/>
        <v>1195</v>
      </c>
      <c r="AA15" s="24">
        <f t="shared" si="4"/>
        <v>1134</v>
      </c>
      <c r="AB15" s="24">
        <f>SUM(AB11:AB14)</f>
        <v>13440</v>
      </c>
      <c r="AC15" s="25">
        <f t="shared" si="0"/>
        <v>0</v>
      </c>
      <c r="AD15" s="10"/>
    </row>
    <row r="16" spans="1:30" x14ac:dyDescent="0.25">
      <c r="B16" s="11" t="s">
        <v>39</v>
      </c>
    </row>
    <row r="19" spans="2:29" x14ac:dyDescent="0.25">
      <c r="B19" s="29" t="s">
        <v>64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</row>
    <row r="20" spans="2:29" x14ac:dyDescent="0.25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</row>
    <row r="21" spans="2:29" ht="15.75" thickBot="1" x14ac:dyDescent="0.3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</row>
    <row r="22" spans="2:29" ht="37.5" customHeight="1" thickBot="1" x14ac:dyDescent="0.3">
      <c r="B22" s="31" t="s">
        <v>4</v>
      </c>
      <c r="C22" s="26" t="s">
        <v>65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8"/>
      <c r="P22" s="26" t="s">
        <v>66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8"/>
      <c r="AC22" s="33" t="s">
        <v>5</v>
      </c>
    </row>
    <row r="23" spans="2:29" ht="15.75" thickBot="1" x14ac:dyDescent="0.3">
      <c r="B23" s="32"/>
      <c r="C23" s="13" t="s">
        <v>11</v>
      </c>
      <c r="D23" s="16" t="s">
        <v>12</v>
      </c>
      <c r="E23" s="14" t="s">
        <v>13</v>
      </c>
      <c r="F23" s="16" t="s">
        <v>14</v>
      </c>
      <c r="G23" s="14" t="s">
        <v>15</v>
      </c>
      <c r="H23" s="16" t="s">
        <v>16</v>
      </c>
      <c r="I23" s="15" t="s">
        <v>17</v>
      </c>
      <c r="J23" s="13" t="s">
        <v>19</v>
      </c>
      <c r="K23" s="16" t="s">
        <v>20</v>
      </c>
      <c r="L23" s="14" t="s">
        <v>21</v>
      </c>
      <c r="M23" s="16" t="s">
        <v>22</v>
      </c>
      <c r="N23" s="14" t="s">
        <v>23</v>
      </c>
      <c r="O23" s="5" t="s">
        <v>18</v>
      </c>
      <c r="P23" s="13" t="s">
        <v>11</v>
      </c>
      <c r="Q23" s="16" t="s">
        <v>12</v>
      </c>
      <c r="R23" s="14" t="s">
        <v>13</v>
      </c>
      <c r="S23" s="16" t="s">
        <v>14</v>
      </c>
      <c r="T23" s="14" t="s">
        <v>15</v>
      </c>
      <c r="U23" s="16" t="s">
        <v>16</v>
      </c>
      <c r="V23" s="15" t="s">
        <v>17</v>
      </c>
      <c r="W23" s="13" t="s">
        <v>19</v>
      </c>
      <c r="X23" s="16" t="s">
        <v>20</v>
      </c>
      <c r="Y23" s="14" t="s">
        <v>21</v>
      </c>
      <c r="Z23" s="16" t="s">
        <v>22</v>
      </c>
      <c r="AA23" s="14" t="s">
        <v>23</v>
      </c>
      <c r="AB23" s="5" t="s">
        <v>18</v>
      </c>
      <c r="AC23" s="34"/>
    </row>
    <row r="24" spans="2:29" x14ac:dyDescent="0.25">
      <c r="B24" s="7" t="s">
        <v>6</v>
      </c>
      <c r="C24" s="22">
        <f>IFERROR(VLOOKUP($B24,Datos11.3!$F$3:$S$9,2,FALSE),0)</f>
        <v>195</v>
      </c>
      <c r="D24" s="22">
        <f>IFERROR(VLOOKUP($B24,Datos11.3!$F$3:$S$9,3,FALSE),0)</f>
        <v>222</v>
      </c>
      <c r="E24" s="22">
        <f>IFERROR(VLOOKUP($B24,Datos11.3!$F$3:$S$9,4,FALSE),0)</f>
        <v>176</v>
      </c>
      <c r="F24" s="22">
        <f>IFERROR(VLOOKUP($B24,Datos11.3!$F$3:$S$9,5,FALSE),0)</f>
        <v>161</v>
      </c>
      <c r="G24" s="22">
        <f>IFERROR(VLOOKUP($B24,Datos11.3!$F$3:$S$9,6,FALSE),0)</f>
        <v>156</v>
      </c>
      <c r="H24" s="22">
        <f>IFERROR(VLOOKUP($B24,Datos11.3!$F$3:$S$9,7,FALSE),0)</f>
        <v>170</v>
      </c>
      <c r="I24" s="22">
        <f>IFERROR(VLOOKUP($B24,Datos11.3!$F$3:$S$9,8,FALSE),0)</f>
        <v>259</v>
      </c>
      <c r="J24" s="22">
        <f>IFERROR(VLOOKUP($B24,Datos11.3!$F$3:$S$9,9,FALSE),0)</f>
        <v>274</v>
      </c>
      <c r="K24" s="22">
        <f>IFERROR(VLOOKUP($B24,Datos11.3!$F$3:$S$9,10,FALSE),0)</f>
        <v>356</v>
      </c>
      <c r="L24" s="22">
        <f>IFERROR(VLOOKUP($B24,Datos11.3!$F$3:$S$9,11,FALSE),0)</f>
        <v>327</v>
      </c>
      <c r="M24" s="22">
        <f>IFERROR(VLOOKUP($B24,Datos11.3!$F$3:$S$9,12,FALSE),0)</f>
        <v>668</v>
      </c>
      <c r="N24" s="22">
        <f>IFERROR(VLOOKUP($B24,Datos11.3!$F$3:$S$9,13,FALSE),0)</f>
        <v>281</v>
      </c>
      <c r="O24" s="17">
        <f>SUM(C24:N24)</f>
        <v>3245</v>
      </c>
      <c r="P24" s="8">
        <f>IFERROR(VLOOKUP($B24,Datos11.3!$F$13:$S$19,2,FALSE),0)</f>
        <v>5500</v>
      </c>
      <c r="Q24" s="8">
        <f>IFERROR(VLOOKUP($B24,Datos11.3!$F$13:$S$19,3,FALSE),0)</f>
        <v>4393</v>
      </c>
      <c r="R24" s="8">
        <f>IFERROR(VLOOKUP($B24,Datos11.3!$F$13:$S$19,4,FALSE),0)</f>
        <v>5330</v>
      </c>
      <c r="S24" s="8">
        <f>IFERROR(VLOOKUP($B24,Datos11.3!$F$13:$S$19,5,FALSE),0)</f>
        <v>5378</v>
      </c>
      <c r="T24" s="8">
        <f>IFERROR(VLOOKUP($B24,Datos11.3!$F$13:$S$19,6,FALSE),0)</f>
        <v>6044</v>
      </c>
      <c r="U24" s="8">
        <f>IFERROR(VLOOKUP($B24,Datos11.3!$F$13:$S$19,7,FALSE),0)</f>
        <v>5459</v>
      </c>
      <c r="V24" s="8">
        <f>IFERROR(VLOOKUP($B24,Datos11.3!$F$13:$S$19,8,FALSE),0)</f>
        <v>3765</v>
      </c>
      <c r="W24" s="8">
        <f>IFERROR(VLOOKUP($B24,Datos11.3!$F$13:$S$19,9,FALSE),0)</f>
        <v>6462</v>
      </c>
      <c r="X24" s="8">
        <f>IFERROR(VLOOKUP($B24,Datos11.3!$F$13:$S$19,10,FALSE),0)</f>
        <v>6160</v>
      </c>
      <c r="Y24" s="8">
        <f>IFERROR(VLOOKUP($B24,Datos11.3!$F$13:$S$19,11,FALSE),0)</f>
        <v>6628</v>
      </c>
      <c r="Z24" s="8">
        <f>IFERROR(VLOOKUP($B24,Datos11.3!$F$13:$S$19,12,FALSE),0)</f>
        <v>7268</v>
      </c>
      <c r="AA24" s="8">
        <f>IFERROR(VLOOKUP($B24,Datos11.3!$F$13:$S$19,13,FALSE),0)</f>
        <v>5858</v>
      </c>
      <c r="AB24" s="17">
        <f>SUM(P24:AA24)</f>
        <v>68245</v>
      </c>
      <c r="AC24" s="9">
        <f t="shared" ref="AC24:AC28" si="5">O24/AB24</f>
        <v>4.7549271008865121E-2</v>
      </c>
    </row>
    <row r="25" spans="2:29" x14ac:dyDescent="0.25">
      <c r="B25" s="7" t="s">
        <v>7</v>
      </c>
      <c r="C25" s="22">
        <f>IFERROR(VLOOKUP($B25,Datos11.3!$F$3:$S$9,2,FALSE),0)</f>
        <v>1540</v>
      </c>
      <c r="D25" s="22">
        <f>IFERROR(VLOOKUP($B25,Datos11.3!$F$3:$S$9,3,FALSE),0)</f>
        <v>1208</v>
      </c>
      <c r="E25" s="22">
        <f>IFERROR(VLOOKUP($B25,Datos11.3!$F$3:$S$9,4,FALSE),0)</f>
        <v>1010</v>
      </c>
      <c r="F25" s="22">
        <f>IFERROR(VLOOKUP($B25,Datos11.3!$F$3:$S$9,5,FALSE),0)</f>
        <v>946</v>
      </c>
      <c r="G25" s="22">
        <f>IFERROR(VLOOKUP($B25,Datos11.3!$F$3:$S$9,6,FALSE),0)</f>
        <v>1127</v>
      </c>
      <c r="H25" s="22">
        <f>IFERROR(VLOOKUP($B25,Datos11.3!$F$3:$S$9,7,FALSE),0)</f>
        <v>1199</v>
      </c>
      <c r="I25" s="22">
        <f>IFERROR(VLOOKUP($B25,Datos11.3!$F$3:$S$9,8,FALSE),0)</f>
        <v>831</v>
      </c>
      <c r="J25" s="23">
        <f>IFERROR(VLOOKUP($B25,Datos11.3!$F$3:$S$9,9,FALSE),0)</f>
        <v>1269</v>
      </c>
      <c r="K25" s="22">
        <f>IFERROR(VLOOKUP($B25,Datos11.3!$F$3:$S$9,10,FALSE),0)</f>
        <v>1135</v>
      </c>
      <c r="L25" s="22">
        <f>IFERROR(VLOOKUP($B25,Datos11.3!$F$3:$S$9,11,FALSE),0)</f>
        <v>1167</v>
      </c>
      <c r="M25" s="22">
        <f>IFERROR(VLOOKUP($B25,Datos11.3!$F$3:$S$9,12,FALSE),0)</f>
        <v>1267</v>
      </c>
      <c r="N25" s="22">
        <f>IFERROR(VLOOKUP($B25,Datos11.3!$F$3:$S$9,13,FALSE),0)</f>
        <v>957</v>
      </c>
      <c r="O25" s="17">
        <f t="shared" ref="O25:O27" si="6">SUM(C25:N25)</f>
        <v>13656</v>
      </c>
      <c r="P25" s="8">
        <f>IFERROR(VLOOKUP($B25,Datos11.3!$F$13:$S$19,2,FALSE),0)</f>
        <v>5807</v>
      </c>
      <c r="Q25" s="8">
        <f>IFERROR(VLOOKUP($B25,Datos11.3!$F$13:$S$19,3,FALSE),0)</f>
        <v>4723</v>
      </c>
      <c r="R25" s="8">
        <f>IFERROR(VLOOKUP($B25,Datos11.3!$F$13:$S$19,4,FALSE),0)</f>
        <v>5396</v>
      </c>
      <c r="S25" s="8">
        <f>IFERROR(VLOOKUP($B25,Datos11.3!$F$13:$S$19,5,FALSE),0)</f>
        <v>5391</v>
      </c>
      <c r="T25" s="8">
        <f>IFERROR(VLOOKUP($B25,Datos11.3!$F$13:$S$19,6,FALSE),0)</f>
        <v>6053</v>
      </c>
      <c r="U25" s="8">
        <f>IFERROR(VLOOKUP($B25,Datos11.3!$F$13:$S$19,7,FALSE),0)</f>
        <v>5686</v>
      </c>
      <c r="V25" s="8">
        <f>IFERROR(VLOOKUP($B25,Datos11.3!$F$13:$S$19,8,FALSE),0)</f>
        <v>4909</v>
      </c>
      <c r="W25" s="21">
        <f>IFERROR(VLOOKUP($B25,Datos11.3!$F$13:$S$19,9,FALSE),0)</f>
        <v>6224</v>
      </c>
      <c r="X25" s="8">
        <f>IFERROR(VLOOKUP($B25,Datos11.3!$F$13:$S$19,10,FALSE),0)</f>
        <v>5722</v>
      </c>
      <c r="Y25" s="8">
        <f>IFERROR(VLOOKUP($B25,Datos11.3!$F$13:$S$19,11,FALSE),0)</f>
        <v>6248</v>
      </c>
      <c r="Z25" s="8">
        <f>IFERROR(VLOOKUP($B25,Datos11.3!$F$13:$S$19,12,FALSE),0)</f>
        <v>6549</v>
      </c>
      <c r="AA25" s="8">
        <f>IFERROR(VLOOKUP($B25,Datos11.3!$F$13:$S$19,13,FALSE),0)</f>
        <v>5515</v>
      </c>
      <c r="AB25" s="17">
        <f t="shared" ref="AB25:AB27" si="7">SUM(P25:AA25)</f>
        <v>68223</v>
      </c>
      <c r="AC25" s="9">
        <f t="shared" si="5"/>
        <v>0.2001670990721604</v>
      </c>
    </row>
    <row r="26" spans="2:29" x14ac:dyDescent="0.25">
      <c r="B26" s="7" t="s">
        <v>8</v>
      </c>
      <c r="C26" s="22">
        <f>IFERROR(VLOOKUP($B26,Datos11.3!$F$3:$S$9,2,FALSE),0)</f>
        <v>425</v>
      </c>
      <c r="D26" s="22">
        <f>IFERROR(VLOOKUP($B26,Datos11.3!$F$3:$S$9,3,FALSE),0)</f>
        <v>402</v>
      </c>
      <c r="E26" s="22">
        <f>IFERROR(VLOOKUP($B26,Datos11.3!$F$3:$S$9,4,FALSE),0)</f>
        <v>376</v>
      </c>
      <c r="F26" s="22">
        <f>IFERROR(VLOOKUP($B26,Datos11.3!$F$3:$S$9,5,FALSE),0)</f>
        <v>245</v>
      </c>
      <c r="G26" s="22">
        <f>IFERROR(VLOOKUP($B26,Datos11.3!$F$3:$S$9,6,FALSE),0)</f>
        <v>346</v>
      </c>
      <c r="H26" s="22">
        <f>IFERROR(VLOOKUP($B26,Datos11.3!$F$3:$S$9,7,FALSE),0)</f>
        <v>362</v>
      </c>
      <c r="I26" s="22">
        <f>IFERROR(VLOOKUP($B26,Datos11.3!$F$3:$S$9,8,FALSE),0)</f>
        <v>266</v>
      </c>
      <c r="J26" s="22">
        <f>IFERROR(VLOOKUP($B26,Datos11.3!$F$3:$S$9,9,FALSE),0)</f>
        <v>429</v>
      </c>
      <c r="K26" s="22">
        <f>IFERROR(VLOOKUP($B26,Datos11.3!$F$3:$S$9,10,FALSE),0)</f>
        <v>397</v>
      </c>
      <c r="L26" s="22">
        <f>IFERROR(VLOOKUP($B26,Datos11.3!$F$3:$S$9,11,FALSE),0)</f>
        <v>372</v>
      </c>
      <c r="M26" s="22">
        <f>IFERROR(VLOOKUP($B26,Datos11.3!$F$3:$S$9,12,FALSE),0)</f>
        <v>543</v>
      </c>
      <c r="N26" s="22">
        <f>IFERROR(VLOOKUP($B26,Datos11.3!$F$3:$S$9,13,FALSE),0)</f>
        <v>12</v>
      </c>
      <c r="O26" s="17">
        <f t="shared" si="6"/>
        <v>4175</v>
      </c>
      <c r="P26" s="8">
        <f>IFERROR(VLOOKUP($B26,Datos11.3!$F$13:$S$19,2,FALSE),0)</f>
        <v>5452</v>
      </c>
      <c r="Q26" s="8">
        <f>IFERROR(VLOOKUP($B26,Datos11.3!$F$13:$S$19,3,FALSE),0)</f>
        <v>4810</v>
      </c>
      <c r="R26" s="8">
        <f>IFERROR(VLOOKUP($B26,Datos11.3!$F$13:$S$19,4,FALSE),0)</f>
        <v>5220</v>
      </c>
      <c r="S26" s="8">
        <f>IFERROR(VLOOKUP($B26,Datos11.3!$F$13:$S$19,5,FALSE),0)</f>
        <v>4776</v>
      </c>
      <c r="T26" s="8">
        <f>IFERROR(VLOOKUP($B26,Datos11.3!$F$13:$S$19,6,FALSE),0)</f>
        <v>5534</v>
      </c>
      <c r="U26" s="8">
        <f>IFERROR(VLOOKUP($B26,Datos11.3!$F$13:$S$19,7,FALSE),0)</f>
        <v>5635</v>
      </c>
      <c r="V26" s="8">
        <f>IFERROR(VLOOKUP($B26,Datos11.3!$F$13:$S$19,8,FALSE),0)</f>
        <v>4738</v>
      </c>
      <c r="W26" s="8">
        <f>IFERROR(VLOOKUP($B26,Datos11.3!$F$13:$S$19,9,FALSE),0)</f>
        <v>5947</v>
      </c>
      <c r="X26" s="8">
        <f>IFERROR(VLOOKUP($B26,Datos11.3!$F$13:$S$19,10,FALSE),0)</f>
        <v>5451</v>
      </c>
      <c r="Y26" s="8">
        <f>IFERROR(VLOOKUP($B26,Datos11.3!$F$13:$S$19,11,FALSE),0)</f>
        <v>5900</v>
      </c>
      <c r="Z26" s="8">
        <f>IFERROR(VLOOKUP($B26,Datos11.3!$F$13:$S$19,12,FALSE),0)</f>
        <v>6342</v>
      </c>
      <c r="AA26" s="8">
        <f>IFERROR(VLOOKUP($B26,Datos11.3!$F$13:$S$19,13,FALSE),0)</f>
        <v>5518</v>
      </c>
      <c r="AB26" s="17">
        <f t="shared" si="7"/>
        <v>65323</v>
      </c>
      <c r="AC26" s="9">
        <f t="shared" si="5"/>
        <v>6.3913169940143594E-2</v>
      </c>
    </row>
    <row r="27" spans="2:29" ht="15.75" thickBot="1" x14ac:dyDescent="0.3">
      <c r="B27" s="7" t="s">
        <v>9</v>
      </c>
      <c r="C27" s="22">
        <f>IFERROR(VLOOKUP($B27,Datos11.3!$F$3:$S$9,2,FALSE),0)</f>
        <v>36</v>
      </c>
      <c r="D27" s="22">
        <f>IFERROR(VLOOKUP($B27,Datos11.3!$F$3:$S$9,3,FALSE),0)</f>
        <v>123</v>
      </c>
      <c r="E27" s="22">
        <f>IFERROR(VLOOKUP($B27,Datos11.3!$F$3:$S$9,4,FALSE),0)</f>
        <v>27</v>
      </c>
      <c r="F27" s="22">
        <f>IFERROR(VLOOKUP($B27,Datos11.3!$F$3:$S$9,5,FALSE),0)</f>
        <v>136</v>
      </c>
      <c r="G27" s="22">
        <f>IFERROR(VLOOKUP($B27,Datos11.3!$F$3:$S$9,6,FALSE),0)</f>
        <v>18</v>
      </c>
      <c r="H27" s="22">
        <f>IFERROR(VLOOKUP($B27,Datos11.3!$F$3:$S$9,7,FALSE),0)</f>
        <v>36</v>
      </c>
      <c r="I27" s="22">
        <f>IFERROR(VLOOKUP($B27,Datos11.3!$F$3:$S$9,8,FALSE),0)</f>
        <v>55</v>
      </c>
      <c r="J27" s="22">
        <f>IFERROR(VLOOKUP($B27,Datos11.3!$F$3:$S$9,9,FALSE),0)</f>
        <v>36</v>
      </c>
      <c r="K27" s="22">
        <f>IFERROR(VLOOKUP($B27,Datos11.3!$F$3:$S$9,10,FALSE),0)</f>
        <v>36</v>
      </c>
      <c r="L27" s="22">
        <f>IFERROR(VLOOKUP($B27,Datos11.3!$F$3:$S$9,11,FALSE),0)</f>
        <v>265</v>
      </c>
      <c r="M27" s="22">
        <f>IFERROR(VLOOKUP($B27,Datos11.3!$F$3:$S$9,12,FALSE),0)</f>
        <v>170</v>
      </c>
      <c r="N27" s="22">
        <f>IFERROR(VLOOKUP($B27,Datos11.3!$F$3:$S$9,13,FALSE),0)</f>
        <v>47</v>
      </c>
      <c r="O27" s="17">
        <f t="shared" si="6"/>
        <v>985</v>
      </c>
      <c r="P27" s="8">
        <f>IFERROR(VLOOKUP($B27,Datos11.3!$F$13:$S$19,2,FALSE),0)</f>
        <v>2379</v>
      </c>
      <c r="Q27" s="8">
        <f>IFERROR(VLOOKUP($B27,Datos11.3!$F$13:$S$19,3,FALSE),0)</f>
        <v>2249</v>
      </c>
      <c r="R27" s="8">
        <f>IFERROR(VLOOKUP($B27,Datos11.3!$F$13:$S$19,4,FALSE),0)</f>
        <v>2266</v>
      </c>
      <c r="S27" s="8">
        <f>IFERROR(VLOOKUP($B27,Datos11.3!$F$13:$S$19,5,FALSE),0)</f>
        <v>2202</v>
      </c>
      <c r="T27" s="8">
        <f>IFERROR(VLOOKUP($B27,Datos11.3!$F$13:$S$19,6,FALSE),0)</f>
        <v>2249</v>
      </c>
      <c r="U27" s="8">
        <f>IFERROR(VLOOKUP($B27,Datos11.3!$F$13:$S$19,7,FALSE),0)</f>
        <v>2420</v>
      </c>
      <c r="V27" s="8">
        <f>IFERROR(VLOOKUP($B27,Datos11.3!$F$13:$S$19,8,FALSE),0)</f>
        <v>2081</v>
      </c>
      <c r="W27" s="8">
        <f>IFERROR(VLOOKUP($B27,Datos11.3!$F$13:$S$19,9,FALSE),0)</f>
        <v>2553</v>
      </c>
      <c r="X27" s="8">
        <f>IFERROR(VLOOKUP($B27,Datos11.3!$F$13:$S$19,10,FALSE),0)</f>
        <v>2368</v>
      </c>
      <c r="Y27" s="8">
        <f>IFERROR(VLOOKUP($B27,Datos11.3!$F$13:$S$19,11,FALSE),0)</f>
        <v>2979</v>
      </c>
      <c r="Z27" s="8">
        <f>IFERROR(VLOOKUP($B27,Datos11.3!$F$13:$S$19,12,FALSE),0)</f>
        <v>3181</v>
      </c>
      <c r="AA27" s="8">
        <f>IFERROR(VLOOKUP($B27,Datos11.3!$F$13:$S$19,13,FALSE),0)</f>
        <v>2327</v>
      </c>
      <c r="AB27" s="17">
        <f t="shared" si="7"/>
        <v>29254</v>
      </c>
      <c r="AC27" s="9">
        <f t="shared" si="5"/>
        <v>3.3670609147467015E-2</v>
      </c>
    </row>
    <row r="28" spans="2:29" ht="15.75" thickBot="1" x14ac:dyDescent="0.3">
      <c r="B28" s="24" t="s">
        <v>10</v>
      </c>
      <c r="C28" s="24">
        <f>SUM(C24:C27)</f>
        <v>2196</v>
      </c>
      <c r="D28" s="24">
        <f>SUM(D24:D27)</f>
        <v>1955</v>
      </c>
      <c r="E28" s="24">
        <f>SUM(E24:E27)</f>
        <v>1589</v>
      </c>
      <c r="F28" s="24">
        <f>SUM(F24:F27)</f>
        <v>1488</v>
      </c>
      <c r="G28" s="24">
        <f t="shared" ref="G28:N28" si="8">SUM(G24:G27)</f>
        <v>1647</v>
      </c>
      <c r="H28" s="24">
        <f t="shared" si="8"/>
        <v>1767</v>
      </c>
      <c r="I28" s="24">
        <f t="shared" si="8"/>
        <v>1411</v>
      </c>
      <c r="J28" s="24">
        <f t="shared" si="8"/>
        <v>2008</v>
      </c>
      <c r="K28" s="24">
        <f t="shared" si="8"/>
        <v>1924</v>
      </c>
      <c r="L28" s="24">
        <f t="shared" si="8"/>
        <v>2131</v>
      </c>
      <c r="M28" s="24">
        <f t="shared" si="8"/>
        <v>2648</v>
      </c>
      <c r="N28" s="24">
        <f t="shared" si="8"/>
        <v>1297</v>
      </c>
      <c r="O28" s="24">
        <f>SUM(O24:O27)</f>
        <v>22061</v>
      </c>
      <c r="P28" s="24">
        <f>SUM(P24:P27)</f>
        <v>19138</v>
      </c>
      <c r="Q28" s="24">
        <f>SUM(Q24:Q27)</f>
        <v>16175</v>
      </c>
      <c r="R28" s="24">
        <f>SUM(R24:R27)</f>
        <v>18212</v>
      </c>
      <c r="S28" s="24">
        <f t="shared" ref="S28:AA28" si="9">SUM(S24:S27)</f>
        <v>17747</v>
      </c>
      <c r="T28" s="24">
        <f t="shared" si="9"/>
        <v>19880</v>
      </c>
      <c r="U28" s="24">
        <f t="shared" si="9"/>
        <v>19200</v>
      </c>
      <c r="V28" s="24">
        <f>SUM(V24:V27)</f>
        <v>15493</v>
      </c>
      <c r="W28" s="24">
        <f t="shared" si="9"/>
        <v>21186</v>
      </c>
      <c r="X28" s="24">
        <f t="shared" si="9"/>
        <v>19701</v>
      </c>
      <c r="Y28" s="24">
        <f t="shared" si="9"/>
        <v>21755</v>
      </c>
      <c r="Z28" s="24">
        <f t="shared" si="9"/>
        <v>23340</v>
      </c>
      <c r="AA28" s="24">
        <f t="shared" si="9"/>
        <v>19218</v>
      </c>
      <c r="AB28" s="24">
        <f>SUM(AB24:AB27)</f>
        <v>231045</v>
      </c>
      <c r="AC28" s="25">
        <f t="shared" si="5"/>
        <v>9.5483563807916214E-2</v>
      </c>
    </row>
    <row r="29" spans="2:29" x14ac:dyDescent="0.25">
      <c r="B29" s="11" t="s">
        <v>39</v>
      </c>
    </row>
  </sheetData>
  <mergeCells count="10">
    <mergeCell ref="B19:AC21"/>
    <mergeCell ref="B22:B23"/>
    <mergeCell ref="C22:O22"/>
    <mergeCell ref="P22:AB22"/>
    <mergeCell ref="AC22:AC23"/>
    <mergeCell ref="C9:O9"/>
    <mergeCell ref="P9:AB9"/>
    <mergeCell ref="B6:AC8"/>
    <mergeCell ref="B9:B10"/>
    <mergeCell ref="AC9:AC10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9B671-7664-4E34-B13C-C81DFA4C2679}">
  <dimension ref="A1:S186"/>
  <sheetViews>
    <sheetView workbookViewId="0"/>
  </sheetViews>
  <sheetFormatPr baseColWidth="10" defaultRowHeight="15" x14ac:dyDescent="0.25"/>
  <cols>
    <col min="1" max="1" width="17.28515625" bestFit="1" customWidth="1"/>
    <col min="2" max="2" width="29.5703125" bestFit="1" customWidth="1"/>
    <col min="3" max="3" width="4.7109375" bestFit="1" customWidth="1"/>
    <col min="4" max="4" width="5.42578125" bestFit="1" customWidth="1"/>
    <col min="6" max="6" width="29.5703125" bestFit="1" customWidth="1"/>
    <col min="7" max="7" width="22.42578125" bestFit="1" customWidth="1"/>
    <col min="8" max="18" width="5" bestFit="1" customWidth="1"/>
    <col min="19" max="19" width="12.5703125" bestFit="1" customWidth="1"/>
  </cols>
  <sheetData>
    <row r="1" spans="1:19" x14ac:dyDescent="0.25">
      <c r="A1" s="35" t="s">
        <v>24</v>
      </c>
      <c r="B1" s="35" t="s">
        <v>53</v>
      </c>
      <c r="C1" s="35" t="s">
        <v>25</v>
      </c>
      <c r="D1" s="35" t="s">
        <v>26</v>
      </c>
    </row>
    <row r="2" spans="1:19" x14ac:dyDescent="0.25">
      <c r="A2" s="36" t="s">
        <v>27</v>
      </c>
      <c r="B2" s="36" t="str">
        <f>IFERROR(VLOOKUP($A2,[1]Establecimientos!$A$1:$E$175,5,FALSE),0)</f>
        <v>105100-HOSPITAL LA SERENA</v>
      </c>
      <c r="C2" s="37">
        <v>1</v>
      </c>
      <c r="D2" s="37">
        <v>473</v>
      </c>
    </row>
    <row r="3" spans="1:19" x14ac:dyDescent="0.25">
      <c r="A3" s="36" t="s">
        <v>27</v>
      </c>
      <c r="B3" s="36" t="str">
        <f>IFERROR(VLOOKUP($A3,[1]Establecimientos!$A$1:$E$175,5,FALSE),0)</f>
        <v>105100-HOSPITAL LA SERENA</v>
      </c>
      <c r="C3" s="37">
        <v>2</v>
      </c>
      <c r="D3" s="37">
        <v>383</v>
      </c>
      <c r="F3" s="18" t="s">
        <v>34</v>
      </c>
      <c r="G3" s="18" t="s">
        <v>33</v>
      </c>
    </row>
    <row r="4" spans="1:19" x14ac:dyDescent="0.25">
      <c r="A4" s="36" t="s">
        <v>27</v>
      </c>
      <c r="B4" s="36" t="str">
        <f>IFERROR(VLOOKUP($A4,[1]Establecimientos!$A$1:$E$175,5,FALSE),0)</f>
        <v>105100-HOSPITAL LA SERENA</v>
      </c>
      <c r="C4" s="37">
        <v>3</v>
      </c>
      <c r="D4" s="37">
        <v>447</v>
      </c>
      <c r="F4" s="18" t="s">
        <v>31</v>
      </c>
      <c r="G4">
        <v>1</v>
      </c>
      <c r="H4">
        <v>2</v>
      </c>
      <c r="I4">
        <v>3</v>
      </c>
      <c r="J4">
        <v>4</v>
      </c>
      <c r="K4">
        <v>5</v>
      </c>
      <c r="L4">
        <v>6</v>
      </c>
      <c r="M4">
        <v>7</v>
      </c>
      <c r="N4">
        <v>8</v>
      </c>
      <c r="O4">
        <v>9</v>
      </c>
      <c r="P4">
        <v>10</v>
      </c>
      <c r="Q4">
        <v>11</v>
      </c>
      <c r="R4">
        <v>12</v>
      </c>
      <c r="S4" t="s">
        <v>32</v>
      </c>
    </row>
    <row r="5" spans="1:19" x14ac:dyDescent="0.25">
      <c r="A5" s="36" t="s">
        <v>27</v>
      </c>
      <c r="B5" s="36" t="str">
        <f>IFERROR(VLOOKUP($A5,[1]Establecimientos!$A$1:$E$175,5,FALSE),0)</f>
        <v>105100-HOSPITAL LA SERENA</v>
      </c>
      <c r="C5" s="37">
        <v>4</v>
      </c>
      <c r="D5" s="37">
        <v>426</v>
      </c>
      <c r="F5" s="19" t="s">
        <v>54</v>
      </c>
      <c r="G5" s="20">
        <v>55</v>
      </c>
      <c r="H5" s="20">
        <v>85</v>
      </c>
      <c r="I5" s="20">
        <v>52</v>
      </c>
      <c r="J5" s="20">
        <v>55</v>
      </c>
      <c r="K5" s="20">
        <v>53</v>
      </c>
      <c r="L5" s="20">
        <v>52</v>
      </c>
      <c r="M5" s="20">
        <v>50</v>
      </c>
      <c r="N5" s="20">
        <v>54</v>
      </c>
      <c r="O5" s="20">
        <v>49</v>
      </c>
      <c r="P5" s="20">
        <v>46</v>
      </c>
      <c r="Q5" s="20">
        <v>58</v>
      </c>
      <c r="R5" s="20">
        <v>37</v>
      </c>
      <c r="S5" s="20">
        <v>646</v>
      </c>
    </row>
    <row r="6" spans="1:19" x14ac:dyDescent="0.25">
      <c r="A6" s="36" t="s">
        <v>27</v>
      </c>
      <c r="B6" s="36" t="str">
        <f>IFERROR(VLOOKUP($A6,[1]Establecimientos!$A$1:$E$175,5,FALSE),0)</f>
        <v>105100-HOSPITAL LA SERENA</v>
      </c>
      <c r="C6" s="37">
        <v>5</v>
      </c>
      <c r="D6" s="37">
        <v>545</v>
      </c>
      <c r="F6" s="19" t="s">
        <v>55</v>
      </c>
      <c r="G6" s="20">
        <v>22</v>
      </c>
      <c r="H6" s="20">
        <v>30</v>
      </c>
      <c r="I6" s="20">
        <v>16</v>
      </c>
      <c r="J6" s="20">
        <v>23</v>
      </c>
      <c r="K6" s="20">
        <v>20</v>
      </c>
      <c r="L6" s="20">
        <v>19</v>
      </c>
      <c r="M6" s="20">
        <v>20</v>
      </c>
      <c r="N6" s="20">
        <v>18</v>
      </c>
      <c r="O6" s="20">
        <v>17</v>
      </c>
      <c r="P6" s="20">
        <v>16</v>
      </c>
      <c r="Q6" s="20">
        <v>28</v>
      </c>
      <c r="R6" s="20">
        <v>21</v>
      </c>
      <c r="S6" s="20">
        <v>250</v>
      </c>
    </row>
    <row r="7" spans="1:19" x14ac:dyDescent="0.25">
      <c r="A7" s="36" t="s">
        <v>27</v>
      </c>
      <c r="B7" s="36" t="str">
        <f>IFERROR(VLOOKUP($A7,[1]Establecimientos!$A$1:$E$175,5,FALSE),0)</f>
        <v>105100-HOSPITAL LA SERENA</v>
      </c>
      <c r="C7" s="37">
        <v>6</v>
      </c>
      <c r="D7" s="37">
        <v>473</v>
      </c>
      <c r="F7" s="19" t="s">
        <v>56</v>
      </c>
      <c r="G7" s="20"/>
      <c r="H7" s="20"/>
      <c r="I7" s="20">
        <v>1</v>
      </c>
      <c r="J7" s="20"/>
      <c r="K7" s="20"/>
      <c r="L7" s="20"/>
      <c r="M7" s="20"/>
      <c r="N7" s="20"/>
      <c r="O7" s="20"/>
      <c r="P7" s="20"/>
      <c r="Q7" s="20"/>
      <c r="R7" s="20"/>
      <c r="S7" s="20">
        <v>1</v>
      </c>
    </row>
    <row r="8" spans="1:19" x14ac:dyDescent="0.25">
      <c r="A8" s="36" t="s">
        <v>27</v>
      </c>
      <c r="B8" s="36" t="str">
        <f>IFERROR(VLOOKUP($A8,[1]Establecimientos!$A$1:$E$175,5,FALSE),0)</f>
        <v>105100-HOSPITAL LA SERENA</v>
      </c>
      <c r="C8" s="37">
        <v>7</v>
      </c>
      <c r="D8" s="37">
        <v>431</v>
      </c>
      <c r="F8" s="19" t="s">
        <v>57</v>
      </c>
      <c r="G8" s="20">
        <v>5</v>
      </c>
      <c r="H8" s="20">
        <v>9</v>
      </c>
      <c r="I8" s="20">
        <v>9</v>
      </c>
      <c r="J8" s="20">
        <v>7</v>
      </c>
      <c r="K8" s="20">
        <v>8</v>
      </c>
      <c r="L8" s="20">
        <v>8</v>
      </c>
      <c r="M8" s="20">
        <v>3</v>
      </c>
      <c r="N8" s="20">
        <v>6</v>
      </c>
      <c r="O8" s="20">
        <v>4</v>
      </c>
      <c r="P8" s="20">
        <v>9</v>
      </c>
      <c r="Q8" s="20">
        <v>8</v>
      </c>
      <c r="R8" s="20">
        <v>7</v>
      </c>
      <c r="S8" s="20">
        <v>83</v>
      </c>
    </row>
    <row r="9" spans="1:19" x14ac:dyDescent="0.25">
      <c r="A9" s="36" t="s">
        <v>27</v>
      </c>
      <c r="B9" s="36" t="str">
        <f>IFERROR(VLOOKUP($A9,[1]Establecimientos!$A$1:$E$175,5,FALSE),0)</f>
        <v>105100-HOSPITAL LA SERENA</v>
      </c>
      <c r="C9" s="37">
        <v>8</v>
      </c>
      <c r="D9" s="37">
        <v>538</v>
      </c>
      <c r="F9" s="19" t="s">
        <v>58</v>
      </c>
      <c r="G9" s="20">
        <v>3</v>
      </c>
      <c r="H9" s="20">
        <v>5</v>
      </c>
      <c r="I9" s="20">
        <v>6</v>
      </c>
      <c r="J9" s="20"/>
      <c r="K9" s="20">
        <v>3</v>
      </c>
      <c r="L9" s="20"/>
      <c r="M9" s="20">
        <v>17</v>
      </c>
      <c r="N9" s="20">
        <v>12</v>
      </c>
      <c r="O9" s="20">
        <v>12</v>
      </c>
      <c r="P9" s="20">
        <v>11</v>
      </c>
      <c r="Q9" s="20">
        <v>8</v>
      </c>
      <c r="R9" s="20">
        <v>8</v>
      </c>
      <c r="S9" s="20">
        <v>85</v>
      </c>
    </row>
    <row r="10" spans="1:19" x14ac:dyDescent="0.25">
      <c r="A10" s="36" t="s">
        <v>27</v>
      </c>
      <c r="B10" s="36" t="str">
        <f>IFERROR(VLOOKUP($A10,[1]Establecimientos!$A$1:$E$175,5,FALSE),0)</f>
        <v>105100-HOSPITAL LA SERENA</v>
      </c>
      <c r="C10" s="37">
        <v>9</v>
      </c>
      <c r="D10" s="37">
        <v>429</v>
      </c>
      <c r="F10" s="19" t="s">
        <v>6</v>
      </c>
      <c r="G10" s="20">
        <v>473</v>
      </c>
      <c r="H10" s="20">
        <v>383</v>
      </c>
      <c r="I10" s="20">
        <v>447</v>
      </c>
      <c r="J10" s="20">
        <v>426</v>
      </c>
      <c r="K10" s="20">
        <v>545</v>
      </c>
      <c r="L10" s="20">
        <v>473</v>
      </c>
      <c r="M10" s="20">
        <v>431</v>
      </c>
      <c r="N10" s="20">
        <v>538</v>
      </c>
      <c r="O10" s="20">
        <v>429</v>
      </c>
      <c r="P10" s="20">
        <v>510</v>
      </c>
      <c r="Q10" s="20">
        <v>451</v>
      </c>
      <c r="R10" s="20">
        <v>469</v>
      </c>
      <c r="S10" s="20">
        <v>5575</v>
      </c>
    </row>
    <row r="11" spans="1:19" x14ac:dyDescent="0.25">
      <c r="A11" s="36" t="s">
        <v>27</v>
      </c>
      <c r="B11" s="36" t="str">
        <f>IFERROR(VLOOKUP($A11,[1]Establecimientos!$A$1:$E$175,5,FALSE),0)</f>
        <v>105100-HOSPITAL LA SERENA</v>
      </c>
      <c r="C11" s="37">
        <v>10</v>
      </c>
      <c r="D11" s="37">
        <v>510</v>
      </c>
      <c r="F11" s="19" t="s">
        <v>7</v>
      </c>
      <c r="G11" s="20">
        <v>263</v>
      </c>
      <c r="H11" s="20">
        <v>243</v>
      </c>
      <c r="I11" s="20">
        <v>254</v>
      </c>
      <c r="J11" s="20">
        <v>255</v>
      </c>
      <c r="K11" s="20">
        <v>322</v>
      </c>
      <c r="L11" s="20">
        <v>296</v>
      </c>
      <c r="M11" s="20">
        <v>290</v>
      </c>
      <c r="N11" s="20">
        <v>295</v>
      </c>
      <c r="O11" s="20">
        <v>310</v>
      </c>
      <c r="P11" s="20">
        <v>288</v>
      </c>
      <c r="Q11" s="20">
        <v>284</v>
      </c>
      <c r="R11" s="20">
        <v>221</v>
      </c>
      <c r="S11" s="20">
        <v>3321</v>
      </c>
    </row>
    <row r="12" spans="1:19" x14ac:dyDescent="0.25">
      <c r="A12" s="36" t="s">
        <v>27</v>
      </c>
      <c r="B12" s="36" t="str">
        <f>IFERROR(VLOOKUP($A12,[1]Establecimientos!$A$1:$E$175,5,FALSE),0)</f>
        <v>105100-HOSPITAL LA SERENA</v>
      </c>
      <c r="C12" s="37">
        <v>11</v>
      </c>
      <c r="D12" s="37">
        <v>451</v>
      </c>
      <c r="F12" s="19" t="s">
        <v>8</v>
      </c>
      <c r="G12" s="20">
        <v>319</v>
      </c>
      <c r="H12" s="20">
        <v>308</v>
      </c>
      <c r="I12" s="20">
        <v>281</v>
      </c>
      <c r="J12" s="20">
        <v>328</v>
      </c>
      <c r="K12" s="20">
        <v>343</v>
      </c>
      <c r="L12" s="20">
        <v>365</v>
      </c>
      <c r="M12" s="20">
        <v>349</v>
      </c>
      <c r="N12" s="20">
        <v>419</v>
      </c>
      <c r="O12" s="20">
        <v>384</v>
      </c>
      <c r="P12" s="20">
        <v>400</v>
      </c>
      <c r="Q12" s="20">
        <v>443</v>
      </c>
      <c r="R12" s="20">
        <v>428</v>
      </c>
      <c r="S12" s="20">
        <v>4367</v>
      </c>
    </row>
    <row r="13" spans="1:19" x14ac:dyDescent="0.25">
      <c r="A13" s="36" t="s">
        <v>27</v>
      </c>
      <c r="B13" s="36" t="str">
        <f>IFERROR(VLOOKUP($A13,[1]Establecimientos!$A$1:$E$175,5,FALSE),0)</f>
        <v>105100-HOSPITAL LA SERENA</v>
      </c>
      <c r="C13" s="37">
        <v>12</v>
      </c>
      <c r="D13" s="37">
        <v>469</v>
      </c>
      <c r="F13" s="19" t="s">
        <v>9</v>
      </c>
      <c r="G13" s="20">
        <v>14</v>
      </c>
      <c r="H13" s="20">
        <v>10</v>
      </c>
      <c r="I13" s="20">
        <v>14</v>
      </c>
      <c r="J13" s="20">
        <v>18</v>
      </c>
      <c r="K13" s="20">
        <v>17</v>
      </c>
      <c r="L13" s="20">
        <v>18</v>
      </c>
      <c r="M13" s="20">
        <v>13</v>
      </c>
      <c r="N13" s="20">
        <v>9</v>
      </c>
      <c r="O13" s="20">
        <v>16</v>
      </c>
      <c r="P13" s="20">
        <v>15</v>
      </c>
      <c r="Q13" s="20">
        <v>17</v>
      </c>
      <c r="R13" s="20">
        <v>16</v>
      </c>
      <c r="S13" s="20">
        <v>177</v>
      </c>
    </row>
    <row r="14" spans="1:19" x14ac:dyDescent="0.25">
      <c r="A14" s="36" t="s">
        <v>28</v>
      </c>
      <c r="B14" s="36" t="str">
        <f>IFERROR(VLOOKUP($A14,[1]Establecimientos!$A$1:$E$175,5,FALSE),0)</f>
        <v>105101-HOSPITAL COQUIMBO</v>
      </c>
      <c r="C14" s="37">
        <v>1</v>
      </c>
      <c r="D14" s="37">
        <v>263</v>
      </c>
      <c r="F14" s="19" t="s">
        <v>59</v>
      </c>
      <c r="G14" s="20">
        <v>29</v>
      </c>
      <c r="H14" s="20">
        <v>29</v>
      </c>
      <c r="I14" s="20">
        <v>24</v>
      </c>
      <c r="J14" s="20">
        <v>24</v>
      </c>
      <c r="K14" s="20">
        <v>46</v>
      </c>
      <c r="L14" s="20">
        <v>29</v>
      </c>
      <c r="M14" s="20">
        <v>31</v>
      </c>
      <c r="N14" s="20">
        <v>40</v>
      </c>
      <c r="O14" s="20">
        <v>24</v>
      </c>
      <c r="P14" s="20">
        <v>14</v>
      </c>
      <c r="Q14" s="20">
        <v>11</v>
      </c>
      <c r="R14" s="20">
        <v>17</v>
      </c>
      <c r="S14" s="20">
        <v>318</v>
      </c>
    </row>
    <row r="15" spans="1:19" x14ac:dyDescent="0.25">
      <c r="A15" s="36" t="s">
        <v>28</v>
      </c>
      <c r="B15" s="36" t="str">
        <f>IFERROR(VLOOKUP($A15,[1]Establecimientos!$A$1:$E$175,5,FALSE),0)</f>
        <v>105101-HOSPITAL COQUIMBO</v>
      </c>
      <c r="C15" s="37">
        <v>2</v>
      </c>
      <c r="D15" s="37">
        <v>243</v>
      </c>
      <c r="F15" s="19" t="s">
        <v>60</v>
      </c>
      <c r="G15" s="20">
        <v>4</v>
      </c>
      <c r="H15" s="20">
        <v>6</v>
      </c>
      <c r="I15" s="20">
        <v>2</v>
      </c>
      <c r="J15" s="20">
        <v>6</v>
      </c>
      <c r="K15" s="20">
        <v>3</v>
      </c>
      <c r="L15" s="20">
        <v>2</v>
      </c>
      <c r="M15" s="20">
        <v>3</v>
      </c>
      <c r="N15" s="20">
        <v>4</v>
      </c>
      <c r="O15" s="20">
        <v>1</v>
      </c>
      <c r="P15" s="20">
        <v>3</v>
      </c>
      <c r="Q15" s="20">
        <v>4</v>
      </c>
      <c r="R15" s="20">
        <v>5</v>
      </c>
      <c r="S15" s="20">
        <v>43</v>
      </c>
    </row>
    <row r="16" spans="1:19" x14ac:dyDescent="0.25">
      <c r="A16" s="36" t="s">
        <v>28</v>
      </c>
      <c r="B16" s="36" t="str">
        <f>IFERROR(VLOOKUP($A16,[1]Establecimientos!$A$1:$E$175,5,FALSE),0)</f>
        <v>105101-HOSPITAL COQUIMBO</v>
      </c>
      <c r="C16" s="37">
        <v>3</v>
      </c>
      <c r="D16" s="37">
        <v>254</v>
      </c>
      <c r="F16" s="19" t="s">
        <v>61</v>
      </c>
      <c r="G16" s="20">
        <v>5</v>
      </c>
      <c r="H16" s="20">
        <v>12</v>
      </c>
      <c r="I16" s="20">
        <v>15</v>
      </c>
      <c r="J16" s="20">
        <v>20</v>
      </c>
      <c r="K16" s="20">
        <v>16</v>
      </c>
      <c r="L16" s="20">
        <v>19</v>
      </c>
      <c r="M16" s="20">
        <v>30</v>
      </c>
      <c r="N16" s="20">
        <v>21</v>
      </c>
      <c r="O16" s="20">
        <v>25</v>
      </c>
      <c r="P16" s="20">
        <v>41</v>
      </c>
      <c r="Q16" s="20">
        <v>20</v>
      </c>
      <c r="R16" s="20">
        <v>33</v>
      </c>
      <c r="S16" s="20">
        <v>257</v>
      </c>
    </row>
    <row r="17" spans="1:19" x14ac:dyDescent="0.25">
      <c r="A17" s="36" t="s">
        <v>28</v>
      </c>
      <c r="B17" s="36" t="str">
        <f>IFERROR(VLOOKUP($A17,[1]Establecimientos!$A$1:$E$175,5,FALSE),0)</f>
        <v>105101-HOSPITAL COQUIMBO</v>
      </c>
      <c r="C17" s="37">
        <v>4</v>
      </c>
      <c r="D17" s="37">
        <v>255</v>
      </c>
      <c r="F17" s="19" t="s">
        <v>62</v>
      </c>
      <c r="G17" s="20">
        <v>4</v>
      </c>
      <c r="H17" s="20">
        <v>7</v>
      </c>
      <c r="I17" s="20">
        <v>3</v>
      </c>
      <c r="J17" s="20">
        <v>5</v>
      </c>
      <c r="K17" s="20">
        <v>6</v>
      </c>
      <c r="L17" s="20">
        <v>11</v>
      </c>
      <c r="M17" s="20">
        <v>11</v>
      </c>
      <c r="N17" s="20">
        <v>5</v>
      </c>
      <c r="O17" s="20">
        <v>5</v>
      </c>
      <c r="P17" s="20">
        <v>6</v>
      </c>
      <c r="Q17" s="20">
        <v>6</v>
      </c>
      <c r="R17" s="20">
        <v>6</v>
      </c>
      <c r="S17" s="20">
        <v>75</v>
      </c>
    </row>
    <row r="18" spans="1:19" x14ac:dyDescent="0.25">
      <c r="A18" s="36" t="s">
        <v>28</v>
      </c>
      <c r="B18" s="36" t="str">
        <f>IFERROR(VLOOKUP($A18,[1]Establecimientos!$A$1:$E$175,5,FALSE),0)</f>
        <v>105101-HOSPITAL COQUIMBO</v>
      </c>
      <c r="C18" s="37">
        <v>5</v>
      </c>
      <c r="D18" s="37">
        <v>322</v>
      </c>
      <c r="F18" s="19" t="s">
        <v>63</v>
      </c>
      <c r="G18" s="20">
        <v>25</v>
      </c>
      <c r="H18" s="20">
        <v>27</v>
      </c>
      <c r="I18" s="20">
        <v>28</v>
      </c>
      <c r="J18" s="20">
        <v>19</v>
      </c>
      <c r="K18" s="20">
        <v>11</v>
      </c>
      <c r="L18" s="20">
        <v>31</v>
      </c>
      <c r="M18" s="20">
        <v>18</v>
      </c>
      <c r="N18" s="20">
        <v>13</v>
      </c>
      <c r="O18" s="20">
        <v>25</v>
      </c>
      <c r="P18" s="20">
        <v>26</v>
      </c>
      <c r="Q18" s="20">
        <v>35</v>
      </c>
      <c r="R18" s="20">
        <v>28</v>
      </c>
      <c r="S18" s="20">
        <v>286</v>
      </c>
    </row>
    <row r="19" spans="1:19" x14ac:dyDescent="0.25">
      <c r="A19" s="36" t="s">
        <v>28</v>
      </c>
      <c r="B19" s="36" t="str">
        <f>IFERROR(VLOOKUP($A19,[1]Establecimientos!$A$1:$E$175,5,FALSE),0)</f>
        <v>105101-HOSPITAL COQUIMBO</v>
      </c>
      <c r="C19" s="37">
        <v>6</v>
      </c>
      <c r="D19" s="37">
        <v>296</v>
      </c>
      <c r="F19" s="19" t="s">
        <v>32</v>
      </c>
      <c r="G19" s="20">
        <v>1221</v>
      </c>
      <c r="H19" s="20">
        <v>1154</v>
      </c>
      <c r="I19" s="20">
        <v>1152</v>
      </c>
      <c r="J19" s="20">
        <v>1186</v>
      </c>
      <c r="K19" s="20">
        <v>1393</v>
      </c>
      <c r="L19" s="20">
        <v>1323</v>
      </c>
      <c r="M19" s="20">
        <v>1266</v>
      </c>
      <c r="N19" s="20">
        <v>1434</v>
      </c>
      <c r="O19" s="20">
        <v>1301</v>
      </c>
      <c r="P19" s="20">
        <v>1385</v>
      </c>
      <c r="Q19" s="20">
        <v>1373</v>
      </c>
      <c r="R19" s="20">
        <v>1296</v>
      </c>
      <c r="S19" s="20">
        <v>15484</v>
      </c>
    </row>
    <row r="20" spans="1:19" x14ac:dyDescent="0.25">
      <c r="A20" s="36" t="s">
        <v>28</v>
      </c>
      <c r="B20" s="36" t="str">
        <f>IFERROR(VLOOKUP($A20,[1]Establecimientos!$A$1:$E$175,5,FALSE),0)</f>
        <v>105101-HOSPITAL COQUIMBO</v>
      </c>
      <c r="C20" s="37">
        <v>7</v>
      </c>
      <c r="D20" s="37">
        <v>290</v>
      </c>
    </row>
    <row r="21" spans="1:19" x14ac:dyDescent="0.25">
      <c r="A21" s="36" t="s">
        <v>28</v>
      </c>
      <c r="B21" s="36" t="str">
        <f>IFERROR(VLOOKUP($A21,[1]Establecimientos!$A$1:$E$175,5,FALSE),0)</f>
        <v>105101-HOSPITAL COQUIMBO</v>
      </c>
      <c r="C21" s="37">
        <v>8</v>
      </c>
      <c r="D21" s="37">
        <v>295</v>
      </c>
    </row>
    <row r="22" spans="1:19" x14ac:dyDescent="0.25">
      <c r="A22" s="36" t="s">
        <v>28</v>
      </c>
      <c r="B22" s="36" t="str">
        <f>IFERROR(VLOOKUP($A22,[1]Establecimientos!$A$1:$E$175,5,FALSE),0)</f>
        <v>105101-HOSPITAL COQUIMBO</v>
      </c>
      <c r="C22" s="37">
        <v>9</v>
      </c>
      <c r="D22" s="37">
        <v>310</v>
      </c>
    </row>
    <row r="23" spans="1:19" x14ac:dyDescent="0.25">
      <c r="A23" s="36" t="s">
        <v>28</v>
      </c>
      <c r="B23" s="36" t="str">
        <f>IFERROR(VLOOKUP($A23,[1]Establecimientos!$A$1:$E$175,5,FALSE),0)</f>
        <v>105101-HOSPITAL COQUIMBO</v>
      </c>
      <c r="C23" s="37">
        <v>10</v>
      </c>
      <c r="D23" s="37">
        <v>288</v>
      </c>
    </row>
    <row r="24" spans="1:19" x14ac:dyDescent="0.25">
      <c r="A24" s="36" t="s">
        <v>28</v>
      </c>
      <c r="B24" s="36" t="str">
        <f>IFERROR(VLOOKUP($A24,[1]Establecimientos!$A$1:$E$175,5,FALSE),0)</f>
        <v>105101-HOSPITAL COQUIMBO</v>
      </c>
      <c r="C24" s="37">
        <v>11</v>
      </c>
      <c r="D24" s="37">
        <v>284</v>
      </c>
    </row>
    <row r="25" spans="1:19" x14ac:dyDescent="0.25">
      <c r="A25" s="36" t="s">
        <v>28</v>
      </c>
      <c r="B25" s="36" t="str">
        <f>IFERROR(VLOOKUP($A25,[1]Establecimientos!$A$1:$E$175,5,FALSE),0)</f>
        <v>105101-HOSPITAL COQUIMBO</v>
      </c>
      <c r="C25" s="37">
        <v>12</v>
      </c>
      <c r="D25" s="37">
        <v>221</v>
      </c>
    </row>
    <row r="26" spans="1:19" x14ac:dyDescent="0.25">
      <c r="A26" s="36" t="s">
        <v>29</v>
      </c>
      <c r="B26" s="36" t="str">
        <f>IFERROR(VLOOKUP($A26,[1]Establecimientos!$A$1:$E$175,5,FALSE),0)</f>
        <v>105102-HOSPITAL OVALLE</v>
      </c>
      <c r="C26" s="37">
        <v>1</v>
      </c>
      <c r="D26" s="37">
        <v>319</v>
      </c>
    </row>
    <row r="27" spans="1:19" x14ac:dyDescent="0.25">
      <c r="A27" s="36" t="s">
        <v>29</v>
      </c>
      <c r="B27" s="36" t="str">
        <f>IFERROR(VLOOKUP($A27,[1]Establecimientos!$A$1:$E$175,5,FALSE),0)</f>
        <v>105102-HOSPITAL OVALLE</v>
      </c>
      <c r="C27" s="37">
        <v>2</v>
      </c>
      <c r="D27" s="37">
        <v>308</v>
      </c>
    </row>
    <row r="28" spans="1:19" x14ac:dyDescent="0.25">
      <c r="A28" s="36" t="s">
        <v>29</v>
      </c>
      <c r="B28" s="36" t="str">
        <f>IFERROR(VLOOKUP($A28,[1]Establecimientos!$A$1:$E$175,5,FALSE),0)</f>
        <v>105102-HOSPITAL OVALLE</v>
      </c>
      <c r="C28" s="37">
        <v>3</v>
      </c>
      <c r="D28" s="37">
        <v>281</v>
      </c>
    </row>
    <row r="29" spans="1:19" x14ac:dyDescent="0.25">
      <c r="A29" s="36" t="s">
        <v>29</v>
      </c>
      <c r="B29" s="36" t="str">
        <f>IFERROR(VLOOKUP($A29,[1]Establecimientos!$A$1:$E$175,5,FALSE),0)</f>
        <v>105102-HOSPITAL OVALLE</v>
      </c>
      <c r="C29" s="37">
        <v>4</v>
      </c>
      <c r="D29" s="37">
        <v>328</v>
      </c>
    </row>
    <row r="30" spans="1:19" x14ac:dyDescent="0.25">
      <c r="A30" s="36" t="s">
        <v>29</v>
      </c>
      <c r="B30" s="36" t="str">
        <f>IFERROR(VLOOKUP($A30,[1]Establecimientos!$A$1:$E$175,5,FALSE),0)</f>
        <v>105102-HOSPITAL OVALLE</v>
      </c>
      <c r="C30" s="37">
        <v>5</v>
      </c>
      <c r="D30" s="37">
        <v>343</v>
      </c>
    </row>
    <row r="31" spans="1:19" x14ac:dyDescent="0.25">
      <c r="A31" s="36" t="s">
        <v>29</v>
      </c>
      <c r="B31" s="36" t="str">
        <f>IFERROR(VLOOKUP($A31,[1]Establecimientos!$A$1:$E$175,5,FALSE),0)</f>
        <v>105102-HOSPITAL OVALLE</v>
      </c>
      <c r="C31" s="37">
        <v>6</v>
      </c>
      <c r="D31" s="37">
        <v>365</v>
      </c>
    </row>
    <row r="32" spans="1:19" x14ac:dyDescent="0.25">
      <c r="A32" s="36" t="s">
        <v>29</v>
      </c>
      <c r="B32" s="36" t="str">
        <f>IFERROR(VLOOKUP($A32,[1]Establecimientos!$A$1:$E$175,5,FALSE),0)</f>
        <v>105102-HOSPITAL OVALLE</v>
      </c>
      <c r="C32" s="37">
        <v>7</v>
      </c>
      <c r="D32" s="37">
        <v>349</v>
      </c>
    </row>
    <row r="33" spans="1:4" x14ac:dyDescent="0.25">
      <c r="A33" s="36" t="s">
        <v>29</v>
      </c>
      <c r="B33" s="36" t="str">
        <f>IFERROR(VLOOKUP($A33,[1]Establecimientos!$A$1:$E$175,5,FALSE),0)</f>
        <v>105102-HOSPITAL OVALLE</v>
      </c>
      <c r="C33" s="37">
        <v>8</v>
      </c>
      <c r="D33" s="37">
        <v>419</v>
      </c>
    </row>
    <row r="34" spans="1:4" x14ac:dyDescent="0.25">
      <c r="A34" s="36" t="s">
        <v>29</v>
      </c>
      <c r="B34" s="36" t="str">
        <f>IFERROR(VLOOKUP($A34,[1]Establecimientos!$A$1:$E$175,5,FALSE),0)</f>
        <v>105102-HOSPITAL OVALLE</v>
      </c>
      <c r="C34" s="37">
        <v>9</v>
      </c>
      <c r="D34" s="37">
        <v>384</v>
      </c>
    </row>
    <row r="35" spans="1:4" x14ac:dyDescent="0.25">
      <c r="A35" s="36" t="s">
        <v>29</v>
      </c>
      <c r="B35" s="36" t="str">
        <f>IFERROR(VLOOKUP($A35,[1]Establecimientos!$A$1:$E$175,5,FALSE),0)</f>
        <v>105102-HOSPITAL OVALLE</v>
      </c>
      <c r="C35" s="37">
        <v>10</v>
      </c>
      <c r="D35" s="37">
        <v>400</v>
      </c>
    </row>
    <row r="36" spans="1:4" x14ac:dyDescent="0.25">
      <c r="A36" s="36" t="s">
        <v>29</v>
      </c>
      <c r="B36" s="36" t="str">
        <f>IFERROR(VLOOKUP($A36,[1]Establecimientos!$A$1:$E$175,5,FALSE),0)</f>
        <v>105102-HOSPITAL OVALLE</v>
      </c>
      <c r="C36" s="37">
        <v>11</v>
      </c>
      <c r="D36" s="37">
        <v>443</v>
      </c>
    </row>
    <row r="37" spans="1:4" x14ac:dyDescent="0.25">
      <c r="A37" s="36" t="s">
        <v>29</v>
      </c>
      <c r="B37" s="36" t="str">
        <f>IFERROR(VLOOKUP($A37,[1]Establecimientos!$A$1:$E$175,5,FALSE),0)</f>
        <v>105102-HOSPITAL OVALLE</v>
      </c>
      <c r="C37" s="37">
        <v>12</v>
      </c>
      <c r="D37" s="37">
        <v>428</v>
      </c>
    </row>
    <row r="38" spans="1:4" x14ac:dyDescent="0.25">
      <c r="A38" s="36" t="s">
        <v>30</v>
      </c>
      <c r="B38" s="36" t="str">
        <f>IFERROR(VLOOKUP($A38,[1]Establecimientos!$A$1:$E$175,5,FALSE),0)</f>
        <v>105103-HOSPITAL ILLAPEL</v>
      </c>
      <c r="C38" s="37">
        <v>1</v>
      </c>
      <c r="D38" s="37">
        <v>14</v>
      </c>
    </row>
    <row r="39" spans="1:4" x14ac:dyDescent="0.25">
      <c r="A39" s="36" t="s">
        <v>30</v>
      </c>
      <c r="B39" s="36" t="str">
        <f>IFERROR(VLOOKUP($A39,[1]Establecimientos!$A$1:$E$175,5,FALSE),0)</f>
        <v>105103-HOSPITAL ILLAPEL</v>
      </c>
      <c r="C39" s="37">
        <v>2</v>
      </c>
      <c r="D39" s="37">
        <v>10</v>
      </c>
    </row>
    <row r="40" spans="1:4" x14ac:dyDescent="0.25">
      <c r="A40" s="36" t="s">
        <v>30</v>
      </c>
      <c r="B40" s="36" t="str">
        <f>IFERROR(VLOOKUP($A40,[1]Establecimientos!$A$1:$E$175,5,FALSE),0)</f>
        <v>105103-HOSPITAL ILLAPEL</v>
      </c>
      <c r="C40" s="37">
        <v>3</v>
      </c>
      <c r="D40" s="37">
        <v>14</v>
      </c>
    </row>
    <row r="41" spans="1:4" x14ac:dyDescent="0.25">
      <c r="A41" s="36" t="s">
        <v>30</v>
      </c>
      <c r="B41" s="36" t="str">
        <f>IFERROR(VLOOKUP($A41,[1]Establecimientos!$A$1:$E$175,5,FALSE),0)</f>
        <v>105103-HOSPITAL ILLAPEL</v>
      </c>
      <c r="C41" s="37">
        <v>4</v>
      </c>
      <c r="D41" s="37">
        <v>18</v>
      </c>
    </row>
    <row r="42" spans="1:4" x14ac:dyDescent="0.25">
      <c r="A42" s="36" t="s">
        <v>30</v>
      </c>
      <c r="B42" s="36" t="str">
        <f>IFERROR(VLOOKUP($A42,[1]Establecimientos!$A$1:$E$175,5,FALSE),0)</f>
        <v>105103-HOSPITAL ILLAPEL</v>
      </c>
      <c r="C42" s="37">
        <v>5</v>
      </c>
      <c r="D42" s="37">
        <v>17</v>
      </c>
    </row>
    <row r="43" spans="1:4" x14ac:dyDescent="0.25">
      <c r="A43" s="36" t="s">
        <v>30</v>
      </c>
      <c r="B43" s="36" t="str">
        <f>IFERROR(VLOOKUP($A43,[1]Establecimientos!$A$1:$E$175,5,FALSE),0)</f>
        <v>105103-HOSPITAL ILLAPEL</v>
      </c>
      <c r="C43" s="37">
        <v>6</v>
      </c>
      <c r="D43" s="37">
        <v>18</v>
      </c>
    </row>
    <row r="44" spans="1:4" x14ac:dyDescent="0.25">
      <c r="A44" s="36" t="s">
        <v>30</v>
      </c>
      <c r="B44" s="36" t="str">
        <f>IFERROR(VLOOKUP($A44,[1]Establecimientos!$A$1:$E$175,5,FALSE),0)</f>
        <v>105103-HOSPITAL ILLAPEL</v>
      </c>
      <c r="C44" s="37">
        <v>7</v>
      </c>
      <c r="D44" s="37">
        <v>13</v>
      </c>
    </row>
    <row r="45" spans="1:4" x14ac:dyDescent="0.25">
      <c r="A45" s="36" t="s">
        <v>30</v>
      </c>
      <c r="B45" s="36" t="str">
        <f>IFERROR(VLOOKUP($A45,[1]Establecimientos!$A$1:$E$175,5,FALSE),0)</f>
        <v>105103-HOSPITAL ILLAPEL</v>
      </c>
      <c r="C45" s="37">
        <v>8</v>
      </c>
      <c r="D45" s="37">
        <v>9</v>
      </c>
    </row>
    <row r="46" spans="1:4" x14ac:dyDescent="0.25">
      <c r="A46" s="36" t="s">
        <v>30</v>
      </c>
      <c r="B46" s="36" t="str">
        <f>IFERROR(VLOOKUP($A46,[1]Establecimientos!$A$1:$E$175,5,FALSE),0)</f>
        <v>105103-HOSPITAL ILLAPEL</v>
      </c>
      <c r="C46" s="37">
        <v>9</v>
      </c>
      <c r="D46" s="37">
        <v>16</v>
      </c>
    </row>
    <row r="47" spans="1:4" x14ac:dyDescent="0.25">
      <c r="A47" s="36" t="s">
        <v>30</v>
      </c>
      <c r="B47" s="36" t="str">
        <f>IFERROR(VLOOKUP($A47,[1]Establecimientos!$A$1:$E$175,5,FALSE),0)</f>
        <v>105103-HOSPITAL ILLAPEL</v>
      </c>
      <c r="C47" s="37">
        <v>10</v>
      </c>
      <c r="D47" s="37">
        <v>15</v>
      </c>
    </row>
    <row r="48" spans="1:4" x14ac:dyDescent="0.25">
      <c r="A48" s="36" t="s">
        <v>30</v>
      </c>
      <c r="B48" s="36" t="str">
        <f>IFERROR(VLOOKUP($A48,[1]Establecimientos!$A$1:$E$175,5,FALSE),0)</f>
        <v>105103-HOSPITAL ILLAPEL</v>
      </c>
      <c r="C48" s="37">
        <v>11</v>
      </c>
      <c r="D48" s="37">
        <v>17</v>
      </c>
    </row>
    <row r="49" spans="1:4" x14ac:dyDescent="0.25">
      <c r="A49" s="36" t="s">
        <v>30</v>
      </c>
      <c r="B49" s="36" t="str">
        <f>IFERROR(VLOOKUP($A49,[1]Establecimientos!$A$1:$E$175,5,FALSE),0)</f>
        <v>105103-HOSPITAL ILLAPEL</v>
      </c>
      <c r="C49" s="37">
        <v>12</v>
      </c>
      <c r="D49" s="37">
        <v>16</v>
      </c>
    </row>
    <row r="50" spans="1:4" x14ac:dyDescent="0.25">
      <c r="A50" s="36" t="s">
        <v>40</v>
      </c>
      <c r="B50" s="36" t="str">
        <f>IFERROR(VLOOKUP($A50,[1]Establecimientos!$A$1:$E$175,5,FALSE),0)</f>
        <v>105104-HOSPITAL SALAMANCA</v>
      </c>
      <c r="C50" s="37">
        <v>1</v>
      </c>
      <c r="D50" s="37">
        <v>29</v>
      </c>
    </row>
    <row r="51" spans="1:4" x14ac:dyDescent="0.25">
      <c r="A51" s="36" t="s">
        <v>40</v>
      </c>
      <c r="B51" s="36" t="str">
        <f>IFERROR(VLOOKUP($A51,[1]Establecimientos!$A$1:$E$175,5,FALSE),0)</f>
        <v>105104-HOSPITAL SALAMANCA</v>
      </c>
      <c r="C51" s="37">
        <v>2</v>
      </c>
      <c r="D51" s="37">
        <v>29</v>
      </c>
    </row>
    <row r="52" spans="1:4" x14ac:dyDescent="0.25">
      <c r="A52" s="36" t="s">
        <v>40</v>
      </c>
      <c r="B52" s="36" t="str">
        <f>IFERROR(VLOOKUP($A52,[1]Establecimientos!$A$1:$E$175,5,FALSE),0)</f>
        <v>105104-HOSPITAL SALAMANCA</v>
      </c>
      <c r="C52" s="37">
        <v>3</v>
      </c>
      <c r="D52" s="37">
        <v>24</v>
      </c>
    </row>
    <row r="53" spans="1:4" x14ac:dyDescent="0.25">
      <c r="A53" s="36" t="s">
        <v>40</v>
      </c>
      <c r="B53" s="36" t="str">
        <f>IFERROR(VLOOKUP($A53,[1]Establecimientos!$A$1:$E$175,5,FALSE),0)</f>
        <v>105104-HOSPITAL SALAMANCA</v>
      </c>
      <c r="C53" s="37">
        <v>4</v>
      </c>
      <c r="D53" s="37">
        <v>24</v>
      </c>
    </row>
    <row r="54" spans="1:4" x14ac:dyDescent="0.25">
      <c r="A54" s="36" t="s">
        <v>40</v>
      </c>
      <c r="B54" s="36" t="str">
        <f>IFERROR(VLOOKUP($A54,[1]Establecimientos!$A$1:$E$175,5,FALSE),0)</f>
        <v>105104-HOSPITAL SALAMANCA</v>
      </c>
      <c r="C54" s="37">
        <v>5</v>
      </c>
      <c r="D54" s="37">
        <v>46</v>
      </c>
    </row>
    <row r="55" spans="1:4" x14ac:dyDescent="0.25">
      <c r="A55" s="36" t="s">
        <v>40</v>
      </c>
      <c r="B55" s="36" t="str">
        <f>IFERROR(VLOOKUP($A55,[1]Establecimientos!$A$1:$E$175,5,FALSE),0)</f>
        <v>105104-HOSPITAL SALAMANCA</v>
      </c>
      <c r="C55" s="37">
        <v>6</v>
      </c>
      <c r="D55" s="37">
        <v>29</v>
      </c>
    </row>
    <row r="56" spans="1:4" x14ac:dyDescent="0.25">
      <c r="A56" s="36" t="s">
        <v>40</v>
      </c>
      <c r="B56" s="36" t="str">
        <f>IFERROR(VLOOKUP($A56,[1]Establecimientos!$A$1:$E$175,5,FALSE),0)</f>
        <v>105104-HOSPITAL SALAMANCA</v>
      </c>
      <c r="C56" s="37">
        <v>7</v>
      </c>
      <c r="D56" s="37">
        <v>31</v>
      </c>
    </row>
    <row r="57" spans="1:4" x14ac:dyDescent="0.25">
      <c r="A57" s="36" t="s">
        <v>40</v>
      </c>
      <c r="B57" s="36" t="str">
        <f>IFERROR(VLOOKUP($A57,[1]Establecimientos!$A$1:$E$175,5,FALSE),0)</f>
        <v>105104-HOSPITAL SALAMANCA</v>
      </c>
      <c r="C57" s="37">
        <v>8</v>
      </c>
      <c r="D57" s="37">
        <v>40</v>
      </c>
    </row>
    <row r="58" spans="1:4" x14ac:dyDescent="0.25">
      <c r="A58" s="36" t="s">
        <v>40</v>
      </c>
      <c r="B58" s="36" t="str">
        <f>IFERROR(VLOOKUP($A58,[1]Establecimientos!$A$1:$E$175,5,FALSE),0)</f>
        <v>105104-HOSPITAL SALAMANCA</v>
      </c>
      <c r="C58" s="37">
        <v>9</v>
      </c>
      <c r="D58" s="37">
        <v>24</v>
      </c>
    </row>
    <row r="59" spans="1:4" x14ac:dyDescent="0.25">
      <c r="A59" s="36" t="s">
        <v>40</v>
      </c>
      <c r="B59" s="36" t="str">
        <f>IFERROR(VLOOKUP($A59,[1]Establecimientos!$A$1:$E$175,5,FALSE),0)</f>
        <v>105104-HOSPITAL SALAMANCA</v>
      </c>
      <c r="C59" s="37">
        <v>10</v>
      </c>
      <c r="D59" s="37">
        <v>14</v>
      </c>
    </row>
    <row r="60" spans="1:4" x14ac:dyDescent="0.25">
      <c r="A60" s="36" t="s">
        <v>40</v>
      </c>
      <c r="B60" s="36" t="str">
        <f>IFERROR(VLOOKUP($A60,[1]Establecimientos!$A$1:$E$175,5,FALSE),0)</f>
        <v>105104-HOSPITAL SALAMANCA</v>
      </c>
      <c r="C60" s="37">
        <v>11</v>
      </c>
      <c r="D60" s="37">
        <v>11</v>
      </c>
    </row>
    <row r="61" spans="1:4" x14ac:dyDescent="0.25">
      <c r="A61" s="36" t="s">
        <v>40</v>
      </c>
      <c r="B61" s="36" t="str">
        <f>IFERROR(VLOOKUP($A61,[1]Establecimientos!$A$1:$E$175,5,FALSE),0)</f>
        <v>105104-HOSPITAL SALAMANCA</v>
      </c>
      <c r="C61" s="37">
        <v>12</v>
      </c>
      <c r="D61" s="37">
        <v>17</v>
      </c>
    </row>
    <row r="62" spans="1:4" x14ac:dyDescent="0.25">
      <c r="A62" s="36" t="s">
        <v>41</v>
      </c>
      <c r="B62" s="36" t="str">
        <f>IFERROR(VLOOKUP($A62,[1]Establecimientos!$A$1:$E$175,5,FALSE),0)</f>
        <v>105105-HOSPITAL COMBARBALÁ</v>
      </c>
      <c r="C62" s="37">
        <v>1</v>
      </c>
      <c r="D62" s="37">
        <v>4</v>
      </c>
    </row>
    <row r="63" spans="1:4" x14ac:dyDescent="0.25">
      <c r="A63" s="36" t="s">
        <v>41</v>
      </c>
      <c r="B63" s="36" t="str">
        <f>IFERROR(VLOOKUP($A63,[1]Establecimientos!$A$1:$E$175,5,FALSE),0)</f>
        <v>105105-HOSPITAL COMBARBALÁ</v>
      </c>
      <c r="C63" s="37">
        <v>2</v>
      </c>
      <c r="D63" s="37">
        <v>6</v>
      </c>
    </row>
    <row r="64" spans="1:4" x14ac:dyDescent="0.25">
      <c r="A64" s="36" t="s">
        <v>41</v>
      </c>
      <c r="B64" s="36" t="str">
        <f>IFERROR(VLOOKUP($A64,[1]Establecimientos!$A$1:$E$175,5,FALSE),0)</f>
        <v>105105-HOSPITAL COMBARBALÁ</v>
      </c>
      <c r="C64" s="37">
        <v>3</v>
      </c>
      <c r="D64" s="37">
        <v>2</v>
      </c>
    </row>
    <row r="65" spans="1:4" x14ac:dyDescent="0.25">
      <c r="A65" s="36" t="s">
        <v>41</v>
      </c>
      <c r="B65" s="36" t="str">
        <f>IFERROR(VLOOKUP($A65,[1]Establecimientos!$A$1:$E$175,5,FALSE),0)</f>
        <v>105105-HOSPITAL COMBARBALÁ</v>
      </c>
      <c r="C65" s="37">
        <v>4</v>
      </c>
      <c r="D65" s="37">
        <v>6</v>
      </c>
    </row>
    <row r="66" spans="1:4" x14ac:dyDescent="0.25">
      <c r="A66" s="36" t="s">
        <v>41</v>
      </c>
      <c r="B66" s="36" t="str">
        <f>IFERROR(VLOOKUP($A66,[1]Establecimientos!$A$1:$E$175,5,FALSE),0)</f>
        <v>105105-HOSPITAL COMBARBALÁ</v>
      </c>
      <c r="C66" s="37">
        <v>5</v>
      </c>
      <c r="D66" s="37">
        <v>3</v>
      </c>
    </row>
    <row r="67" spans="1:4" x14ac:dyDescent="0.25">
      <c r="A67" s="36" t="s">
        <v>41</v>
      </c>
      <c r="B67" s="36" t="str">
        <f>IFERROR(VLOOKUP($A67,[1]Establecimientos!$A$1:$E$175,5,FALSE),0)</f>
        <v>105105-HOSPITAL COMBARBALÁ</v>
      </c>
      <c r="C67" s="37">
        <v>6</v>
      </c>
      <c r="D67" s="37">
        <v>2</v>
      </c>
    </row>
    <row r="68" spans="1:4" x14ac:dyDescent="0.25">
      <c r="A68" s="36" t="s">
        <v>41</v>
      </c>
      <c r="B68" s="36" t="str">
        <f>IFERROR(VLOOKUP($A68,[1]Establecimientos!$A$1:$E$175,5,FALSE),0)</f>
        <v>105105-HOSPITAL COMBARBALÁ</v>
      </c>
      <c r="C68" s="37">
        <v>7</v>
      </c>
      <c r="D68" s="37">
        <v>3</v>
      </c>
    </row>
    <row r="69" spans="1:4" x14ac:dyDescent="0.25">
      <c r="A69" s="36" t="s">
        <v>41</v>
      </c>
      <c r="B69" s="36" t="str">
        <f>IFERROR(VLOOKUP($A69,[1]Establecimientos!$A$1:$E$175,5,FALSE),0)</f>
        <v>105105-HOSPITAL COMBARBALÁ</v>
      </c>
      <c r="C69" s="37">
        <v>8</v>
      </c>
      <c r="D69" s="37">
        <v>4</v>
      </c>
    </row>
    <row r="70" spans="1:4" x14ac:dyDescent="0.25">
      <c r="A70" s="36" t="s">
        <v>41</v>
      </c>
      <c r="B70" s="36" t="str">
        <f>IFERROR(VLOOKUP($A70,[1]Establecimientos!$A$1:$E$175,5,FALSE),0)</f>
        <v>105105-HOSPITAL COMBARBALÁ</v>
      </c>
      <c r="C70" s="37">
        <v>9</v>
      </c>
      <c r="D70" s="37">
        <v>1</v>
      </c>
    </row>
    <row r="71" spans="1:4" x14ac:dyDescent="0.25">
      <c r="A71" s="36" t="s">
        <v>41</v>
      </c>
      <c r="B71" s="36" t="str">
        <f>IFERROR(VLOOKUP($A71,[1]Establecimientos!$A$1:$E$175,5,FALSE),0)</f>
        <v>105105-HOSPITAL COMBARBALÁ</v>
      </c>
      <c r="C71" s="37">
        <v>10</v>
      </c>
      <c r="D71" s="37">
        <v>3</v>
      </c>
    </row>
    <row r="72" spans="1:4" x14ac:dyDescent="0.25">
      <c r="A72" s="36" t="s">
        <v>41</v>
      </c>
      <c r="B72" s="36" t="str">
        <f>IFERROR(VLOOKUP($A72,[1]Establecimientos!$A$1:$E$175,5,FALSE),0)</f>
        <v>105105-HOSPITAL COMBARBALÁ</v>
      </c>
      <c r="C72" s="37">
        <v>11</v>
      </c>
      <c r="D72" s="37">
        <v>4</v>
      </c>
    </row>
    <row r="73" spans="1:4" x14ac:dyDescent="0.25">
      <c r="A73" s="36" t="s">
        <v>41</v>
      </c>
      <c r="B73" s="36" t="str">
        <f>IFERROR(VLOOKUP($A73,[1]Establecimientos!$A$1:$E$175,5,FALSE),0)</f>
        <v>105105-HOSPITAL COMBARBALÁ</v>
      </c>
      <c r="C73" s="37">
        <v>12</v>
      </c>
      <c r="D73" s="37">
        <v>5</v>
      </c>
    </row>
    <row r="74" spans="1:4" x14ac:dyDescent="0.25">
      <c r="A74" s="36" t="s">
        <v>42</v>
      </c>
      <c r="B74" s="36" t="str">
        <f>IFERROR(VLOOKUP($A74,[1]Establecimientos!$A$1:$E$175,5,FALSE),0)</f>
        <v>105106-HOSPITAL ANDACOLLO</v>
      </c>
      <c r="C74" s="37">
        <v>1</v>
      </c>
      <c r="D74" s="37">
        <v>5</v>
      </c>
    </row>
    <row r="75" spans="1:4" x14ac:dyDescent="0.25">
      <c r="A75" s="36" t="s">
        <v>42</v>
      </c>
      <c r="B75" s="36" t="str">
        <f>IFERROR(VLOOKUP($A75,[1]Establecimientos!$A$1:$E$175,5,FALSE),0)</f>
        <v>105106-HOSPITAL ANDACOLLO</v>
      </c>
      <c r="C75" s="37">
        <v>2</v>
      </c>
      <c r="D75" s="37">
        <v>12</v>
      </c>
    </row>
    <row r="76" spans="1:4" x14ac:dyDescent="0.25">
      <c r="A76" s="36" t="s">
        <v>42</v>
      </c>
      <c r="B76" s="36" t="str">
        <f>IFERROR(VLOOKUP($A76,[1]Establecimientos!$A$1:$E$175,5,FALSE),0)</f>
        <v>105106-HOSPITAL ANDACOLLO</v>
      </c>
      <c r="C76" s="37">
        <v>3</v>
      </c>
      <c r="D76" s="37">
        <v>15</v>
      </c>
    </row>
    <row r="77" spans="1:4" x14ac:dyDescent="0.25">
      <c r="A77" s="36" t="s">
        <v>42</v>
      </c>
      <c r="B77" s="36" t="str">
        <f>IFERROR(VLOOKUP($A77,[1]Establecimientos!$A$1:$E$175,5,FALSE),0)</f>
        <v>105106-HOSPITAL ANDACOLLO</v>
      </c>
      <c r="C77" s="37">
        <v>4</v>
      </c>
      <c r="D77" s="37">
        <v>20</v>
      </c>
    </row>
    <row r="78" spans="1:4" x14ac:dyDescent="0.25">
      <c r="A78" s="36" t="s">
        <v>42</v>
      </c>
      <c r="B78" s="36" t="str">
        <f>IFERROR(VLOOKUP($A78,[1]Establecimientos!$A$1:$E$175,5,FALSE),0)</f>
        <v>105106-HOSPITAL ANDACOLLO</v>
      </c>
      <c r="C78" s="37">
        <v>5</v>
      </c>
      <c r="D78" s="37">
        <v>16</v>
      </c>
    </row>
    <row r="79" spans="1:4" x14ac:dyDescent="0.25">
      <c r="A79" s="36" t="s">
        <v>42</v>
      </c>
      <c r="B79" s="36" t="str">
        <f>IFERROR(VLOOKUP($A79,[1]Establecimientos!$A$1:$E$175,5,FALSE),0)</f>
        <v>105106-HOSPITAL ANDACOLLO</v>
      </c>
      <c r="C79" s="37">
        <v>6</v>
      </c>
      <c r="D79" s="37">
        <v>19</v>
      </c>
    </row>
    <row r="80" spans="1:4" x14ac:dyDescent="0.25">
      <c r="A80" s="36" t="s">
        <v>42</v>
      </c>
      <c r="B80" s="36" t="str">
        <f>IFERROR(VLOOKUP($A80,[1]Establecimientos!$A$1:$E$175,5,FALSE),0)</f>
        <v>105106-HOSPITAL ANDACOLLO</v>
      </c>
      <c r="C80" s="37">
        <v>7</v>
      </c>
      <c r="D80" s="37">
        <v>30</v>
      </c>
    </row>
    <row r="81" spans="1:4" x14ac:dyDescent="0.25">
      <c r="A81" s="36" t="s">
        <v>42</v>
      </c>
      <c r="B81" s="36" t="str">
        <f>IFERROR(VLOOKUP($A81,[1]Establecimientos!$A$1:$E$175,5,FALSE),0)</f>
        <v>105106-HOSPITAL ANDACOLLO</v>
      </c>
      <c r="C81" s="37">
        <v>8</v>
      </c>
      <c r="D81" s="37">
        <v>21</v>
      </c>
    </row>
    <row r="82" spans="1:4" x14ac:dyDescent="0.25">
      <c r="A82" s="36" t="s">
        <v>42</v>
      </c>
      <c r="B82" s="36" t="str">
        <f>IFERROR(VLOOKUP($A82,[1]Establecimientos!$A$1:$E$175,5,FALSE),0)</f>
        <v>105106-HOSPITAL ANDACOLLO</v>
      </c>
      <c r="C82" s="37">
        <v>9</v>
      </c>
      <c r="D82" s="37">
        <v>25</v>
      </c>
    </row>
    <row r="83" spans="1:4" x14ac:dyDescent="0.25">
      <c r="A83" s="36" t="s">
        <v>42</v>
      </c>
      <c r="B83" s="36" t="str">
        <f>IFERROR(VLOOKUP($A83,[1]Establecimientos!$A$1:$E$175,5,FALSE),0)</f>
        <v>105106-HOSPITAL ANDACOLLO</v>
      </c>
      <c r="C83" s="37">
        <v>10</v>
      </c>
      <c r="D83" s="37">
        <v>41</v>
      </c>
    </row>
    <row r="84" spans="1:4" x14ac:dyDescent="0.25">
      <c r="A84" s="36" t="s">
        <v>42</v>
      </c>
      <c r="B84" s="36" t="str">
        <f>IFERROR(VLOOKUP($A84,[1]Establecimientos!$A$1:$E$175,5,FALSE),0)</f>
        <v>105106-HOSPITAL ANDACOLLO</v>
      </c>
      <c r="C84" s="37">
        <v>11</v>
      </c>
      <c r="D84" s="37">
        <v>20</v>
      </c>
    </row>
    <row r="85" spans="1:4" x14ac:dyDescent="0.25">
      <c r="A85" s="36" t="s">
        <v>42</v>
      </c>
      <c r="B85" s="36" t="str">
        <f>IFERROR(VLOOKUP($A85,[1]Establecimientos!$A$1:$E$175,5,FALSE),0)</f>
        <v>105106-HOSPITAL ANDACOLLO</v>
      </c>
      <c r="C85" s="37">
        <v>12</v>
      </c>
      <c r="D85" s="37">
        <v>33</v>
      </c>
    </row>
    <row r="86" spans="1:4" x14ac:dyDescent="0.25">
      <c r="A86" s="36" t="s">
        <v>43</v>
      </c>
      <c r="B86" s="36" t="str">
        <f>IFERROR(VLOOKUP($A86,[1]Establecimientos!$A$1:$E$175,5,FALSE),0)</f>
        <v>105107-HOSPITAL VICUÑA</v>
      </c>
      <c r="C86" s="37">
        <v>1</v>
      </c>
      <c r="D86" s="37">
        <v>4</v>
      </c>
    </row>
    <row r="87" spans="1:4" x14ac:dyDescent="0.25">
      <c r="A87" s="36" t="s">
        <v>43</v>
      </c>
      <c r="B87" s="36" t="str">
        <f>IFERROR(VLOOKUP($A87,[1]Establecimientos!$A$1:$E$175,5,FALSE),0)</f>
        <v>105107-HOSPITAL VICUÑA</v>
      </c>
      <c r="C87" s="37">
        <v>2</v>
      </c>
      <c r="D87" s="37">
        <v>7</v>
      </c>
    </row>
    <row r="88" spans="1:4" x14ac:dyDescent="0.25">
      <c r="A88" s="36" t="s">
        <v>43</v>
      </c>
      <c r="B88" s="36" t="str">
        <f>IFERROR(VLOOKUP($A88,[1]Establecimientos!$A$1:$E$175,5,FALSE),0)</f>
        <v>105107-HOSPITAL VICUÑA</v>
      </c>
      <c r="C88" s="37">
        <v>3</v>
      </c>
      <c r="D88" s="37">
        <v>3</v>
      </c>
    </row>
    <row r="89" spans="1:4" x14ac:dyDescent="0.25">
      <c r="A89" s="36" t="s">
        <v>43</v>
      </c>
      <c r="B89" s="36" t="str">
        <f>IFERROR(VLOOKUP($A89,[1]Establecimientos!$A$1:$E$175,5,FALSE),0)</f>
        <v>105107-HOSPITAL VICUÑA</v>
      </c>
      <c r="C89" s="37">
        <v>4</v>
      </c>
      <c r="D89" s="37">
        <v>5</v>
      </c>
    </row>
    <row r="90" spans="1:4" x14ac:dyDescent="0.25">
      <c r="A90" s="36" t="s">
        <v>43</v>
      </c>
      <c r="B90" s="36" t="str">
        <f>IFERROR(VLOOKUP($A90,[1]Establecimientos!$A$1:$E$175,5,FALSE),0)</f>
        <v>105107-HOSPITAL VICUÑA</v>
      </c>
      <c r="C90" s="37">
        <v>5</v>
      </c>
      <c r="D90" s="37">
        <v>6</v>
      </c>
    </row>
    <row r="91" spans="1:4" x14ac:dyDescent="0.25">
      <c r="A91" s="36" t="s">
        <v>43</v>
      </c>
      <c r="B91" s="36" t="str">
        <f>IFERROR(VLOOKUP($A91,[1]Establecimientos!$A$1:$E$175,5,FALSE),0)</f>
        <v>105107-HOSPITAL VICUÑA</v>
      </c>
      <c r="C91" s="37">
        <v>6</v>
      </c>
      <c r="D91" s="37">
        <v>11</v>
      </c>
    </row>
    <row r="92" spans="1:4" x14ac:dyDescent="0.25">
      <c r="A92" s="36" t="s">
        <v>43</v>
      </c>
      <c r="B92" s="36" t="str">
        <f>IFERROR(VLOOKUP($A92,[1]Establecimientos!$A$1:$E$175,5,FALSE),0)</f>
        <v>105107-HOSPITAL VICUÑA</v>
      </c>
      <c r="C92" s="37">
        <v>7</v>
      </c>
      <c r="D92" s="37">
        <v>11</v>
      </c>
    </row>
    <row r="93" spans="1:4" x14ac:dyDescent="0.25">
      <c r="A93" s="36" t="s">
        <v>43</v>
      </c>
      <c r="B93" s="36" t="str">
        <f>IFERROR(VLOOKUP($A93,[1]Establecimientos!$A$1:$E$175,5,FALSE),0)</f>
        <v>105107-HOSPITAL VICUÑA</v>
      </c>
      <c r="C93" s="37">
        <v>8</v>
      </c>
      <c r="D93" s="37">
        <v>5</v>
      </c>
    </row>
    <row r="94" spans="1:4" x14ac:dyDescent="0.25">
      <c r="A94" s="36" t="s">
        <v>43</v>
      </c>
      <c r="B94" s="36" t="str">
        <f>IFERROR(VLOOKUP($A94,[1]Establecimientos!$A$1:$E$175,5,FALSE),0)</f>
        <v>105107-HOSPITAL VICUÑA</v>
      </c>
      <c r="C94" s="37">
        <v>9</v>
      </c>
      <c r="D94" s="37">
        <v>5</v>
      </c>
    </row>
    <row r="95" spans="1:4" x14ac:dyDescent="0.25">
      <c r="A95" s="36" t="s">
        <v>43</v>
      </c>
      <c r="B95" s="36" t="str">
        <f>IFERROR(VLOOKUP($A95,[1]Establecimientos!$A$1:$E$175,5,FALSE),0)</f>
        <v>105107-HOSPITAL VICUÑA</v>
      </c>
      <c r="C95" s="37">
        <v>10</v>
      </c>
      <c r="D95" s="37">
        <v>6</v>
      </c>
    </row>
    <row r="96" spans="1:4" x14ac:dyDescent="0.25">
      <c r="A96" s="36" t="s">
        <v>43</v>
      </c>
      <c r="B96" s="36" t="str">
        <f>IFERROR(VLOOKUP($A96,[1]Establecimientos!$A$1:$E$175,5,FALSE),0)</f>
        <v>105107-HOSPITAL VICUÑA</v>
      </c>
      <c r="C96" s="37">
        <v>11</v>
      </c>
      <c r="D96" s="37">
        <v>6</v>
      </c>
    </row>
    <row r="97" spans="1:4" x14ac:dyDescent="0.25">
      <c r="A97" s="36" t="s">
        <v>43</v>
      </c>
      <c r="B97" s="36" t="str">
        <f>IFERROR(VLOOKUP($A97,[1]Establecimientos!$A$1:$E$175,5,FALSE),0)</f>
        <v>105107-HOSPITAL VICUÑA</v>
      </c>
      <c r="C97" s="37">
        <v>12</v>
      </c>
      <c r="D97" s="37">
        <v>6</v>
      </c>
    </row>
    <row r="98" spans="1:4" x14ac:dyDescent="0.25">
      <c r="A98" s="36" t="s">
        <v>44</v>
      </c>
      <c r="B98" s="36" t="str">
        <f>IFERROR(VLOOKUP($A98,[1]Establecimientos!$A$1:$E$175,5,FALSE),0)</f>
        <v>105108-HOSPITAL LOS VILOS</v>
      </c>
      <c r="C98" s="37">
        <v>1</v>
      </c>
      <c r="D98" s="37">
        <v>25</v>
      </c>
    </row>
    <row r="99" spans="1:4" x14ac:dyDescent="0.25">
      <c r="A99" s="36" t="s">
        <v>44</v>
      </c>
      <c r="B99" s="36" t="str">
        <f>IFERROR(VLOOKUP($A99,[1]Establecimientos!$A$1:$E$175,5,FALSE),0)</f>
        <v>105108-HOSPITAL LOS VILOS</v>
      </c>
      <c r="C99" s="37">
        <v>2</v>
      </c>
      <c r="D99" s="37">
        <v>27</v>
      </c>
    </row>
    <row r="100" spans="1:4" x14ac:dyDescent="0.25">
      <c r="A100" s="36" t="s">
        <v>44</v>
      </c>
      <c r="B100" s="36" t="str">
        <f>IFERROR(VLOOKUP($A100,[1]Establecimientos!$A$1:$E$175,5,FALSE),0)</f>
        <v>105108-HOSPITAL LOS VILOS</v>
      </c>
      <c r="C100" s="37">
        <v>3</v>
      </c>
      <c r="D100" s="37">
        <v>28</v>
      </c>
    </row>
    <row r="101" spans="1:4" x14ac:dyDescent="0.25">
      <c r="A101" s="36" t="s">
        <v>44</v>
      </c>
      <c r="B101" s="36" t="str">
        <f>IFERROR(VLOOKUP($A101,[1]Establecimientos!$A$1:$E$175,5,FALSE),0)</f>
        <v>105108-HOSPITAL LOS VILOS</v>
      </c>
      <c r="C101" s="37">
        <v>4</v>
      </c>
      <c r="D101" s="37">
        <v>19</v>
      </c>
    </row>
    <row r="102" spans="1:4" x14ac:dyDescent="0.25">
      <c r="A102" s="36" t="s">
        <v>44</v>
      </c>
      <c r="B102" s="36" t="str">
        <f>IFERROR(VLOOKUP($A102,[1]Establecimientos!$A$1:$E$175,5,FALSE),0)</f>
        <v>105108-HOSPITAL LOS VILOS</v>
      </c>
      <c r="C102" s="37">
        <v>5</v>
      </c>
      <c r="D102" s="37">
        <v>11</v>
      </c>
    </row>
    <row r="103" spans="1:4" x14ac:dyDescent="0.25">
      <c r="A103" s="36" t="s">
        <v>44</v>
      </c>
      <c r="B103" s="36" t="str">
        <f>IFERROR(VLOOKUP($A103,[1]Establecimientos!$A$1:$E$175,5,FALSE),0)</f>
        <v>105108-HOSPITAL LOS VILOS</v>
      </c>
      <c r="C103" s="37">
        <v>6</v>
      </c>
      <c r="D103" s="37">
        <v>31</v>
      </c>
    </row>
    <row r="104" spans="1:4" x14ac:dyDescent="0.25">
      <c r="A104" s="36" t="s">
        <v>44</v>
      </c>
      <c r="B104" s="36" t="str">
        <f>IFERROR(VLOOKUP($A104,[1]Establecimientos!$A$1:$E$175,5,FALSE),0)</f>
        <v>105108-HOSPITAL LOS VILOS</v>
      </c>
      <c r="C104" s="37">
        <v>7</v>
      </c>
      <c r="D104" s="37">
        <v>18</v>
      </c>
    </row>
    <row r="105" spans="1:4" x14ac:dyDescent="0.25">
      <c r="A105" s="36" t="s">
        <v>44</v>
      </c>
      <c r="B105" s="36" t="str">
        <f>IFERROR(VLOOKUP($A105,[1]Establecimientos!$A$1:$E$175,5,FALSE),0)</f>
        <v>105108-HOSPITAL LOS VILOS</v>
      </c>
      <c r="C105" s="37">
        <v>8</v>
      </c>
      <c r="D105" s="37">
        <v>13</v>
      </c>
    </row>
    <row r="106" spans="1:4" x14ac:dyDescent="0.25">
      <c r="A106" s="36" t="s">
        <v>44</v>
      </c>
      <c r="B106" s="36" t="str">
        <f>IFERROR(VLOOKUP($A106,[1]Establecimientos!$A$1:$E$175,5,FALSE),0)</f>
        <v>105108-HOSPITAL LOS VILOS</v>
      </c>
      <c r="C106" s="37">
        <v>9</v>
      </c>
      <c r="D106" s="37">
        <v>25</v>
      </c>
    </row>
    <row r="107" spans="1:4" x14ac:dyDescent="0.25">
      <c r="A107" s="36" t="s">
        <v>44</v>
      </c>
      <c r="B107" s="36" t="str">
        <f>IFERROR(VLOOKUP($A107,[1]Establecimientos!$A$1:$E$175,5,FALSE),0)</f>
        <v>105108-HOSPITAL LOS VILOS</v>
      </c>
      <c r="C107" s="37">
        <v>10</v>
      </c>
      <c r="D107" s="37">
        <v>26</v>
      </c>
    </row>
    <row r="108" spans="1:4" x14ac:dyDescent="0.25">
      <c r="A108" s="36" t="s">
        <v>44</v>
      </c>
      <c r="B108" s="36" t="str">
        <f>IFERROR(VLOOKUP($A108,[1]Establecimientos!$A$1:$E$175,5,FALSE),0)</f>
        <v>105108-HOSPITAL LOS VILOS</v>
      </c>
      <c r="C108" s="37">
        <v>11</v>
      </c>
      <c r="D108" s="37">
        <v>35</v>
      </c>
    </row>
    <row r="109" spans="1:4" x14ac:dyDescent="0.25">
      <c r="A109" s="36" t="s">
        <v>44</v>
      </c>
      <c r="B109" s="36" t="str">
        <f>IFERROR(VLOOKUP($A109,[1]Establecimientos!$A$1:$E$175,5,FALSE),0)</f>
        <v>105108-HOSPITAL LOS VILOS</v>
      </c>
      <c r="C109" s="37">
        <v>12</v>
      </c>
      <c r="D109" s="37">
        <v>28</v>
      </c>
    </row>
    <row r="110" spans="1:4" x14ac:dyDescent="0.25">
      <c r="A110" s="36" t="s">
        <v>45</v>
      </c>
      <c r="B110" s="36" t="str">
        <f>IFERROR(VLOOKUP($A110,[1]Establecimientos!$A$1:$E$175,5,FALSE),0)</f>
        <v>04101-LA SERENA</v>
      </c>
      <c r="C110" s="37">
        <v>1</v>
      </c>
      <c r="D110" s="37">
        <v>2</v>
      </c>
    </row>
    <row r="111" spans="1:4" x14ac:dyDescent="0.25">
      <c r="A111" s="36" t="s">
        <v>45</v>
      </c>
      <c r="B111" s="36" t="str">
        <f>IFERROR(VLOOKUP($A111,[1]Establecimientos!$A$1:$E$175,5,FALSE),0)</f>
        <v>04101-LA SERENA</v>
      </c>
      <c r="C111" s="37">
        <v>2</v>
      </c>
      <c r="D111" s="37">
        <v>8</v>
      </c>
    </row>
    <row r="112" spans="1:4" x14ac:dyDescent="0.25">
      <c r="A112" s="36" t="s">
        <v>45</v>
      </c>
      <c r="B112" s="36" t="str">
        <f>IFERROR(VLOOKUP($A112,[1]Establecimientos!$A$1:$E$175,5,FALSE),0)</f>
        <v>04101-LA SERENA</v>
      </c>
      <c r="C112" s="37">
        <v>3</v>
      </c>
      <c r="D112" s="37">
        <v>6</v>
      </c>
    </row>
    <row r="113" spans="1:4" x14ac:dyDescent="0.25">
      <c r="A113" s="36" t="s">
        <v>45</v>
      </c>
      <c r="B113" s="36" t="str">
        <f>IFERROR(VLOOKUP($A113,[1]Establecimientos!$A$1:$E$175,5,FALSE),0)</f>
        <v>04101-LA SERENA</v>
      </c>
      <c r="C113" s="37">
        <v>4</v>
      </c>
      <c r="D113" s="37">
        <v>2</v>
      </c>
    </row>
    <row r="114" spans="1:4" x14ac:dyDescent="0.25">
      <c r="A114" s="36" t="s">
        <v>45</v>
      </c>
      <c r="B114" s="36" t="str">
        <f>IFERROR(VLOOKUP($A114,[1]Establecimientos!$A$1:$E$175,5,FALSE),0)</f>
        <v>04101-LA SERENA</v>
      </c>
      <c r="C114" s="37">
        <v>5</v>
      </c>
      <c r="D114" s="37">
        <v>3</v>
      </c>
    </row>
    <row r="115" spans="1:4" x14ac:dyDescent="0.25">
      <c r="A115" s="36" t="s">
        <v>45</v>
      </c>
      <c r="B115" s="36" t="str">
        <f>IFERROR(VLOOKUP($A115,[1]Establecimientos!$A$1:$E$175,5,FALSE),0)</f>
        <v>04101-LA SERENA</v>
      </c>
      <c r="C115" s="37">
        <v>6</v>
      </c>
      <c r="D115" s="37">
        <v>7</v>
      </c>
    </row>
    <row r="116" spans="1:4" x14ac:dyDescent="0.25">
      <c r="A116" s="36" t="s">
        <v>45</v>
      </c>
      <c r="B116" s="36" t="str">
        <f>IFERROR(VLOOKUP($A116,[1]Establecimientos!$A$1:$E$175,5,FALSE),0)</f>
        <v>04101-LA SERENA</v>
      </c>
      <c r="C116" s="37">
        <v>7</v>
      </c>
      <c r="D116" s="37">
        <v>5</v>
      </c>
    </row>
    <row r="117" spans="1:4" x14ac:dyDescent="0.25">
      <c r="A117" s="36" t="s">
        <v>45</v>
      </c>
      <c r="B117" s="36" t="str">
        <f>IFERROR(VLOOKUP($A117,[1]Establecimientos!$A$1:$E$175,5,FALSE),0)</f>
        <v>04101-LA SERENA</v>
      </c>
      <c r="C117" s="37">
        <v>8</v>
      </c>
      <c r="D117" s="37">
        <v>3</v>
      </c>
    </row>
    <row r="118" spans="1:4" x14ac:dyDescent="0.25">
      <c r="A118" s="36" t="s">
        <v>45</v>
      </c>
      <c r="B118" s="36" t="str">
        <f>IFERROR(VLOOKUP($A118,[1]Establecimientos!$A$1:$E$175,5,FALSE),0)</f>
        <v>04101-LA SERENA</v>
      </c>
      <c r="C118" s="37">
        <v>9</v>
      </c>
      <c r="D118" s="37">
        <v>5</v>
      </c>
    </row>
    <row r="119" spans="1:4" x14ac:dyDescent="0.25">
      <c r="A119" s="36" t="s">
        <v>45</v>
      </c>
      <c r="B119" s="36" t="str">
        <f>IFERROR(VLOOKUP($A119,[1]Establecimientos!$A$1:$E$175,5,FALSE),0)</f>
        <v>04101-LA SERENA</v>
      </c>
      <c r="C119" s="37">
        <v>10</v>
      </c>
      <c r="D119" s="37">
        <v>5</v>
      </c>
    </row>
    <row r="120" spans="1:4" x14ac:dyDescent="0.25">
      <c r="A120" s="36" t="s">
        <v>45</v>
      </c>
      <c r="B120" s="36" t="str">
        <f>IFERROR(VLOOKUP($A120,[1]Establecimientos!$A$1:$E$175,5,FALSE),0)</f>
        <v>04101-LA SERENA</v>
      </c>
      <c r="C120" s="37">
        <v>11</v>
      </c>
      <c r="D120" s="37">
        <v>5</v>
      </c>
    </row>
    <row r="121" spans="1:4" x14ac:dyDescent="0.25">
      <c r="A121" s="36" t="s">
        <v>46</v>
      </c>
      <c r="B121" s="36" t="str">
        <f>IFERROR(VLOOKUP($A121,[1]Establecimientos!$A$1:$E$175,5,FALSE),0)</f>
        <v>04102-COQUIMBO</v>
      </c>
      <c r="C121" s="37">
        <v>1</v>
      </c>
      <c r="D121" s="37">
        <v>22</v>
      </c>
    </row>
    <row r="122" spans="1:4" x14ac:dyDescent="0.25">
      <c r="A122" s="36" t="s">
        <v>46</v>
      </c>
      <c r="B122" s="36" t="str">
        <f>IFERROR(VLOOKUP($A122,[1]Establecimientos!$A$1:$E$175,5,FALSE),0)</f>
        <v>04102-COQUIMBO</v>
      </c>
      <c r="C122" s="37">
        <v>2</v>
      </c>
      <c r="D122" s="37">
        <v>30</v>
      </c>
    </row>
    <row r="123" spans="1:4" x14ac:dyDescent="0.25">
      <c r="A123" s="36" t="s">
        <v>46</v>
      </c>
      <c r="B123" s="36" t="str">
        <f>IFERROR(VLOOKUP($A123,[1]Establecimientos!$A$1:$E$175,5,FALSE),0)</f>
        <v>04102-COQUIMBO</v>
      </c>
      <c r="C123" s="37">
        <v>3</v>
      </c>
      <c r="D123" s="37">
        <v>16</v>
      </c>
    </row>
    <row r="124" spans="1:4" x14ac:dyDescent="0.25">
      <c r="A124" s="36" t="s">
        <v>46</v>
      </c>
      <c r="B124" s="36" t="str">
        <f>IFERROR(VLOOKUP($A124,[1]Establecimientos!$A$1:$E$175,5,FALSE),0)</f>
        <v>04102-COQUIMBO</v>
      </c>
      <c r="C124" s="37">
        <v>4</v>
      </c>
      <c r="D124" s="37">
        <v>23</v>
      </c>
    </row>
    <row r="125" spans="1:4" x14ac:dyDescent="0.25">
      <c r="A125" s="36" t="s">
        <v>46</v>
      </c>
      <c r="B125" s="36" t="str">
        <f>IFERROR(VLOOKUP($A125,[1]Establecimientos!$A$1:$E$175,5,FALSE),0)</f>
        <v>04102-COQUIMBO</v>
      </c>
      <c r="C125" s="37">
        <v>5</v>
      </c>
      <c r="D125" s="37">
        <v>20</v>
      </c>
    </row>
    <row r="126" spans="1:4" x14ac:dyDescent="0.25">
      <c r="A126" s="36" t="s">
        <v>46</v>
      </c>
      <c r="B126" s="36" t="str">
        <f>IFERROR(VLOOKUP($A126,[1]Establecimientos!$A$1:$E$175,5,FALSE),0)</f>
        <v>04102-COQUIMBO</v>
      </c>
      <c r="C126" s="37">
        <v>6</v>
      </c>
      <c r="D126" s="37">
        <v>14</v>
      </c>
    </row>
    <row r="127" spans="1:4" x14ac:dyDescent="0.25">
      <c r="A127" s="36" t="s">
        <v>46</v>
      </c>
      <c r="B127" s="36" t="str">
        <f>IFERROR(VLOOKUP($A127,[1]Establecimientos!$A$1:$E$175,5,FALSE),0)</f>
        <v>04102-COQUIMBO</v>
      </c>
      <c r="C127" s="37">
        <v>7</v>
      </c>
      <c r="D127" s="37">
        <v>20</v>
      </c>
    </row>
    <row r="128" spans="1:4" x14ac:dyDescent="0.25">
      <c r="A128" s="36" t="s">
        <v>46</v>
      </c>
      <c r="B128" s="36" t="str">
        <f>IFERROR(VLOOKUP($A128,[1]Establecimientos!$A$1:$E$175,5,FALSE),0)</f>
        <v>04102-COQUIMBO</v>
      </c>
      <c r="C128" s="37">
        <v>8</v>
      </c>
      <c r="D128" s="37">
        <v>18</v>
      </c>
    </row>
    <row r="129" spans="1:4" x14ac:dyDescent="0.25">
      <c r="A129" s="36" t="s">
        <v>46</v>
      </c>
      <c r="B129" s="36" t="str">
        <f>IFERROR(VLOOKUP($A129,[1]Establecimientos!$A$1:$E$175,5,FALSE),0)</f>
        <v>04102-COQUIMBO</v>
      </c>
      <c r="C129" s="37">
        <v>9</v>
      </c>
      <c r="D129" s="37">
        <v>17</v>
      </c>
    </row>
    <row r="130" spans="1:4" x14ac:dyDescent="0.25">
      <c r="A130" s="36" t="s">
        <v>46</v>
      </c>
      <c r="B130" s="36" t="str">
        <f>IFERROR(VLOOKUP($A130,[1]Establecimientos!$A$1:$E$175,5,FALSE),0)</f>
        <v>04102-COQUIMBO</v>
      </c>
      <c r="C130" s="37">
        <v>10</v>
      </c>
      <c r="D130" s="37">
        <v>16</v>
      </c>
    </row>
    <row r="131" spans="1:4" x14ac:dyDescent="0.25">
      <c r="A131" s="36" t="s">
        <v>46</v>
      </c>
      <c r="B131" s="36" t="str">
        <f>IFERROR(VLOOKUP($A131,[1]Establecimientos!$A$1:$E$175,5,FALSE),0)</f>
        <v>04102-COQUIMBO</v>
      </c>
      <c r="C131" s="37">
        <v>11</v>
      </c>
      <c r="D131" s="37">
        <v>14</v>
      </c>
    </row>
    <row r="132" spans="1:4" x14ac:dyDescent="0.25">
      <c r="A132" s="36" t="s">
        <v>46</v>
      </c>
      <c r="B132" s="36" t="str">
        <f>IFERROR(VLOOKUP($A132,[1]Establecimientos!$A$1:$E$175,5,FALSE),0)</f>
        <v>04102-COQUIMBO</v>
      </c>
      <c r="C132" s="37">
        <v>12</v>
      </c>
      <c r="D132" s="37">
        <v>10</v>
      </c>
    </row>
    <row r="133" spans="1:4" x14ac:dyDescent="0.25">
      <c r="A133" s="36" t="s">
        <v>47</v>
      </c>
      <c r="B133" s="36" t="str">
        <f>IFERROR(VLOOKUP($A133,[1]Establecimientos!$A$1:$E$175,5,FALSE),0)</f>
        <v>04101-LA SERENA</v>
      </c>
      <c r="C133" s="37">
        <v>1</v>
      </c>
      <c r="D133" s="37">
        <v>40</v>
      </c>
    </row>
    <row r="134" spans="1:4" x14ac:dyDescent="0.25">
      <c r="A134" s="36" t="s">
        <v>47</v>
      </c>
      <c r="B134" s="36" t="str">
        <f>IFERROR(VLOOKUP($A134,[1]Establecimientos!$A$1:$E$175,5,FALSE),0)</f>
        <v>04101-LA SERENA</v>
      </c>
      <c r="C134" s="37">
        <v>2</v>
      </c>
      <c r="D134" s="37">
        <v>47</v>
      </c>
    </row>
    <row r="135" spans="1:4" x14ac:dyDescent="0.25">
      <c r="A135" s="36" t="s">
        <v>47</v>
      </c>
      <c r="B135" s="36" t="str">
        <f>IFERROR(VLOOKUP($A135,[1]Establecimientos!$A$1:$E$175,5,FALSE),0)</f>
        <v>04101-LA SERENA</v>
      </c>
      <c r="C135" s="37">
        <v>3</v>
      </c>
      <c r="D135" s="37">
        <v>29</v>
      </c>
    </row>
    <row r="136" spans="1:4" x14ac:dyDescent="0.25">
      <c r="A136" s="36" t="s">
        <v>47</v>
      </c>
      <c r="B136" s="36" t="str">
        <f>IFERROR(VLOOKUP($A136,[1]Establecimientos!$A$1:$E$175,5,FALSE),0)</f>
        <v>04101-LA SERENA</v>
      </c>
      <c r="C136" s="37">
        <v>4</v>
      </c>
      <c r="D136" s="37">
        <v>33</v>
      </c>
    </row>
    <row r="137" spans="1:4" x14ac:dyDescent="0.25">
      <c r="A137" s="36" t="s">
        <v>47</v>
      </c>
      <c r="B137" s="36" t="str">
        <f>IFERROR(VLOOKUP($A137,[1]Establecimientos!$A$1:$E$175,5,FALSE),0)</f>
        <v>04101-LA SERENA</v>
      </c>
      <c r="C137" s="37">
        <v>5</v>
      </c>
      <c r="D137" s="37">
        <v>33</v>
      </c>
    </row>
    <row r="138" spans="1:4" x14ac:dyDescent="0.25">
      <c r="A138" s="36" t="s">
        <v>47</v>
      </c>
      <c r="B138" s="36" t="str">
        <f>IFERROR(VLOOKUP($A138,[1]Establecimientos!$A$1:$E$175,5,FALSE),0)</f>
        <v>04101-LA SERENA</v>
      </c>
      <c r="C138" s="37">
        <v>6</v>
      </c>
      <c r="D138" s="37">
        <v>24</v>
      </c>
    </row>
    <row r="139" spans="1:4" x14ac:dyDescent="0.25">
      <c r="A139" s="36" t="s">
        <v>47</v>
      </c>
      <c r="B139" s="36" t="str">
        <f>IFERROR(VLOOKUP($A139,[1]Establecimientos!$A$1:$E$175,5,FALSE),0)</f>
        <v>04101-LA SERENA</v>
      </c>
      <c r="C139" s="37">
        <v>7</v>
      </c>
      <c r="D139" s="37">
        <v>23</v>
      </c>
    </row>
    <row r="140" spans="1:4" x14ac:dyDescent="0.25">
      <c r="A140" s="36" t="s">
        <v>47</v>
      </c>
      <c r="B140" s="36" t="str">
        <f>IFERROR(VLOOKUP($A140,[1]Establecimientos!$A$1:$E$175,5,FALSE),0)</f>
        <v>04101-LA SERENA</v>
      </c>
      <c r="C140" s="37">
        <v>8</v>
      </c>
      <c r="D140" s="37">
        <v>32</v>
      </c>
    </row>
    <row r="141" spans="1:4" x14ac:dyDescent="0.25">
      <c r="A141" s="36" t="s">
        <v>47</v>
      </c>
      <c r="B141" s="36" t="str">
        <f>IFERROR(VLOOKUP($A141,[1]Establecimientos!$A$1:$E$175,5,FALSE),0)</f>
        <v>04101-LA SERENA</v>
      </c>
      <c r="C141" s="37">
        <v>9</v>
      </c>
      <c r="D141" s="37">
        <v>22</v>
      </c>
    </row>
    <row r="142" spans="1:4" x14ac:dyDescent="0.25">
      <c r="A142" s="36" t="s">
        <v>47</v>
      </c>
      <c r="B142" s="36" t="str">
        <f>IFERROR(VLOOKUP($A142,[1]Establecimientos!$A$1:$E$175,5,FALSE),0)</f>
        <v>04101-LA SERENA</v>
      </c>
      <c r="C142" s="37">
        <v>10</v>
      </c>
      <c r="D142" s="37">
        <v>20</v>
      </c>
    </row>
    <row r="143" spans="1:4" x14ac:dyDescent="0.25">
      <c r="A143" s="36" t="s">
        <v>47</v>
      </c>
      <c r="B143" s="36" t="str">
        <f>IFERROR(VLOOKUP($A143,[1]Establecimientos!$A$1:$E$175,5,FALSE),0)</f>
        <v>04101-LA SERENA</v>
      </c>
      <c r="C143" s="37">
        <v>11</v>
      </c>
      <c r="D143" s="37">
        <v>32</v>
      </c>
    </row>
    <row r="144" spans="1:4" x14ac:dyDescent="0.25">
      <c r="A144" s="36" t="s">
        <v>47</v>
      </c>
      <c r="B144" s="36" t="str">
        <f>IFERROR(VLOOKUP($A144,[1]Establecimientos!$A$1:$E$175,5,FALSE),0)</f>
        <v>04101-LA SERENA</v>
      </c>
      <c r="C144" s="37">
        <v>12</v>
      </c>
      <c r="D144" s="37">
        <v>20</v>
      </c>
    </row>
    <row r="145" spans="1:4" x14ac:dyDescent="0.25">
      <c r="A145" s="36" t="s">
        <v>48</v>
      </c>
      <c r="B145" s="36" t="str">
        <f>IFERROR(VLOOKUP($A145,[1]Establecimientos!$A$1:$E$175,5,FALSE),0)</f>
        <v>04301-OVALLE</v>
      </c>
      <c r="C145" s="37">
        <v>1</v>
      </c>
      <c r="D145" s="37">
        <v>5</v>
      </c>
    </row>
    <row r="146" spans="1:4" x14ac:dyDescent="0.25">
      <c r="A146" s="36" t="s">
        <v>48</v>
      </c>
      <c r="B146" s="36" t="str">
        <f>IFERROR(VLOOKUP($A146,[1]Establecimientos!$A$1:$E$175,5,FALSE),0)</f>
        <v>04301-OVALLE</v>
      </c>
      <c r="C146" s="37">
        <v>2</v>
      </c>
      <c r="D146" s="37">
        <v>9</v>
      </c>
    </row>
    <row r="147" spans="1:4" x14ac:dyDescent="0.25">
      <c r="A147" s="36" t="s">
        <v>48</v>
      </c>
      <c r="B147" s="36" t="str">
        <f>IFERROR(VLOOKUP($A147,[1]Establecimientos!$A$1:$E$175,5,FALSE),0)</f>
        <v>04301-OVALLE</v>
      </c>
      <c r="C147" s="37">
        <v>3</v>
      </c>
      <c r="D147" s="37">
        <v>9</v>
      </c>
    </row>
    <row r="148" spans="1:4" x14ac:dyDescent="0.25">
      <c r="A148" s="36" t="s">
        <v>48</v>
      </c>
      <c r="B148" s="36" t="str">
        <f>IFERROR(VLOOKUP($A148,[1]Establecimientos!$A$1:$E$175,5,FALSE),0)</f>
        <v>04301-OVALLE</v>
      </c>
      <c r="C148" s="37">
        <v>4</v>
      </c>
      <c r="D148" s="37">
        <v>7</v>
      </c>
    </row>
    <row r="149" spans="1:4" x14ac:dyDescent="0.25">
      <c r="A149" s="36" t="s">
        <v>48</v>
      </c>
      <c r="B149" s="36" t="str">
        <f>IFERROR(VLOOKUP($A149,[1]Establecimientos!$A$1:$E$175,5,FALSE),0)</f>
        <v>04301-OVALLE</v>
      </c>
      <c r="C149" s="37">
        <v>5</v>
      </c>
      <c r="D149" s="37">
        <v>8</v>
      </c>
    </row>
    <row r="150" spans="1:4" x14ac:dyDescent="0.25">
      <c r="A150" s="36" t="s">
        <v>48</v>
      </c>
      <c r="B150" s="36" t="str">
        <f>IFERROR(VLOOKUP($A150,[1]Establecimientos!$A$1:$E$175,5,FALSE),0)</f>
        <v>04301-OVALLE</v>
      </c>
      <c r="C150" s="37">
        <v>6</v>
      </c>
      <c r="D150" s="37">
        <v>8</v>
      </c>
    </row>
    <row r="151" spans="1:4" x14ac:dyDescent="0.25">
      <c r="A151" s="36" t="s">
        <v>48</v>
      </c>
      <c r="B151" s="36" t="str">
        <f>IFERROR(VLOOKUP($A151,[1]Establecimientos!$A$1:$E$175,5,FALSE),0)</f>
        <v>04301-OVALLE</v>
      </c>
      <c r="C151" s="37">
        <v>7</v>
      </c>
      <c r="D151" s="37">
        <v>3</v>
      </c>
    </row>
    <row r="152" spans="1:4" x14ac:dyDescent="0.25">
      <c r="A152" s="36" t="s">
        <v>48</v>
      </c>
      <c r="B152" s="36" t="str">
        <f>IFERROR(VLOOKUP($A152,[1]Establecimientos!$A$1:$E$175,5,FALSE),0)</f>
        <v>04301-OVALLE</v>
      </c>
      <c r="C152" s="37">
        <v>8</v>
      </c>
      <c r="D152" s="37">
        <v>6</v>
      </c>
    </row>
    <row r="153" spans="1:4" x14ac:dyDescent="0.25">
      <c r="A153" s="36" t="s">
        <v>48</v>
      </c>
      <c r="B153" s="36" t="str">
        <f>IFERROR(VLOOKUP($A153,[1]Establecimientos!$A$1:$E$175,5,FALSE),0)</f>
        <v>04301-OVALLE</v>
      </c>
      <c r="C153" s="37">
        <v>9</v>
      </c>
      <c r="D153" s="37">
        <v>4</v>
      </c>
    </row>
    <row r="154" spans="1:4" x14ac:dyDescent="0.25">
      <c r="A154" s="36" t="s">
        <v>48</v>
      </c>
      <c r="B154" s="36" t="str">
        <f>IFERROR(VLOOKUP($A154,[1]Establecimientos!$A$1:$E$175,5,FALSE),0)</f>
        <v>04301-OVALLE</v>
      </c>
      <c r="C154" s="37">
        <v>10</v>
      </c>
      <c r="D154" s="37">
        <v>9</v>
      </c>
    </row>
    <row r="155" spans="1:4" x14ac:dyDescent="0.25">
      <c r="A155" s="36" t="s">
        <v>48</v>
      </c>
      <c r="B155" s="36" t="str">
        <f>IFERROR(VLOOKUP($A155,[1]Establecimientos!$A$1:$E$175,5,FALSE),0)</f>
        <v>04301-OVALLE</v>
      </c>
      <c r="C155" s="37">
        <v>11</v>
      </c>
      <c r="D155" s="37">
        <v>8</v>
      </c>
    </row>
    <row r="156" spans="1:4" x14ac:dyDescent="0.25">
      <c r="A156" s="36" t="s">
        <v>48</v>
      </c>
      <c r="B156" s="36" t="str">
        <f>IFERROR(VLOOKUP($A156,[1]Establecimientos!$A$1:$E$175,5,FALSE),0)</f>
        <v>04301-OVALLE</v>
      </c>
      <c r="C156" s="37">
        <v>12</v>
      </c>
      <c r="D156" s="37">
        <v>7</v>
      </c>
    </row>
    <row r="157" spans="1:4" x14ac:dyDescent="0.25">
      <c r="A157" s="36" t="s">
        <v>49</v>
      </c>
      <c r="B157" s="36" t="str">
        <f>IFERROR(VLOOKUP($A157,[1]Establecimientos!$A$1:$E$175,5,FALSE),0)</f>
        <v>04102-COQUIMBO</v>
      </c>
      <c r="C157" s="37">
        <v>6</v>
      </c>
      <c r="D157" s="37">
        <v>5</v>
      </c>
    </row>
    <row r="158" spans="1:4" x14ac:dyDescent="0.25">
      <c r="A158" s="36" t="s">
        <v>49</v>
      </c>
      <c r="B158" s="36" t="str">
        <f>IFERROR(VLOOKUP($A158,[1]Establecimientos!$A$1:$E$175,5,FALSE),0)</f>
        <v>04102-COQUIMBO</v>
      </c>
      <c r="C158" s="37">
        <v>11</v>
      </c>
      <c r="D158" s="37">
        <v>14</v>
      </c>
    </row>
    <row r="159" spans="1:4" x14ac:dyDescent="0.25">
      <c r="A159" s="36" t="s">
        <v>49</v>
      </c>
      <c r="B159" s="36" t="str">
        <f>IFERROR(VLOOKUP($A159,[1]Establecimientos!$A$1:$E$175,5,FALSE),0)</f>
        <v>04102-COQUIMBO</v>
      </c>
      <c r="C159" s="37">
        <v>12</v>
      </c>
      <c r="D159" s="37">
        <v>11</v>
      </c>
    </row>
    <row r="160" spans="1:4" x14ac:dyDescent="0.25">
      <c r="A160" s="36" t="s">
        <v>67</v>
      </c>
      <c r="B160" s="36" t="str">
        <f>IFERROR(VLOOKUP($A160,[1]Establecimientos!$A$1:$E$175,5,FALSE),0)</f>
        <v>04101-LA SERENA</v>
      </c>
      <c r="C160" s="37">
        <v>9</v>
      </c>
      <c r="D160" s="37">
        <v>2</v>
      </c>
    </row>
    <row r="161" spans="1:4" x14ac:dyDescent="0.25">
      <c r="A161" s="36" t="s">
        <v>67</v>
      </c>
      <c r="B161" s="36" t="str">
        <f>IFERROR(VLOOKUP($A161,[1]Establecimientos!$A$1:$E$175,5,FALSE),0)</f>
        <v>04101-LA SERENA</v>
      </c>
      <c r="C161" s="37">
        <v>10</v>
      </c>
      <c r="D161" s="37">
        <v>2</v>
      </c>
    </row>
    <row r="162" spans="1:4" x14ac:dyDescent="0.25">
      <c r="A162" s="36" t="s">
        <v>67</v>
      </c>
      <c r="B162" s="36" t="str">
        <f>IFERROR(VLOOKUP($A162,[1]Establecimientos!$A$1:$E$175,5,FALSE),0)</f>
        <v>04101-LA SERENA</v>
      </c>
      <c r="C162" s="37">
        <v>11</v>
      </c>
      <c r="D162" s="37">
        <v>2</v>
      </c>
    </row>
    <row r="163" spans="1:4" x14ac:dyDescent="0.25">
      <c r="A163" s="36" t="s">
        <v>67</v>
      </c>
      <c r="B163" s="36" t="str">
        <f>IFERROR(VLOOKUP($A163,[1]Establecimientos!$A$1:$E$175,5,FALSE),0)</f>
        <v>04101-LA SERENA</v>
      </c>
      <c r="C163" s="37">
        <v>12</v>
      </c>
      <c r="D163" s="37">
        <v>1</v>
      </c>
    </row>
    <row r="164" spans="1:4" x14ac:dyDescent="0.25">
      <c r="A164" s="36" t="s">
        <v>50</v>
      </c>
      <c r="B164" s="36" t="str">
        <f>IFERROR(VLOOKUP($A164,[1]Establecimientos!$A$1:$E$175,5,FALSE),0)</f>
        <v>04101-LA SERENA</v>
      </c>
      <c r="C164" s="37">
        <v>1</v>
      </c>
      <c r="D164" s="37">
        <v>13</v>
      </c>
    </row>
    <row r="165" spans="1:4" x14ac:dyDescent="0.25">
      <c r="A165" s="36" t="s">
        <v>50</v>
      </c>
      <c r="B165" s="36" t="str">
        <f>IFERROR(VLOOKUP($A165,[1]Establecimientos!$A$1:$E$175,5,FALSE),0)</f>
        <v>04101-LA SERENA</v>
      </c>
      <c r="C165" s="37">
        <v>2</v>
      </c>
      <c r="D165" s="37">
        <v>30</v>
      </c>
    </row>
    <row r="166" spans="1:4" x14ac:dyDescent="0.25">
      <c r="A166" s="36" t="s">
        <v>50</v>
      </c>
      <c r="B166" s="36" t="str">
        <f>IFERROR(VLOOKUP($A166,[1]Establecimientos!$A$1:$E$175,5,FALSE),0)</f>
        <v>04101-LA SERENA</v>
      </c>
      <c r="C166" s="37">
        <v>3</v>
      </c>
      <c r="D166" s="37">
        <v>17</v>
      </c>
    </row>
    <row r="167" spans="1:4" x14ac:dyDescent="0.25">
      <c r="A167" s="36" t="s">
        <v>50</v>
      </c>
      <c r="B167" s="36" t="str">
        <f>IFERROR(VLOOKUP($A167,[1]Establecimientos!$A$1:$E$175,5,FALSE),0)</f>
        <v>04101-LA SERENA</v>
      </c>
      <c r="C167" s="37">
        <v>4</v>
      </c>
      <c r="D167" s="37">
        <v>20</v>
      </c>
    </row>
    <row r="168" spans="1:4" x14ac:dyDescent="0.25">
      <c r="A168" s="36" t="s">
        <v>50</v>
      </c>
      <c r="B168" s="36" t="str">
        <f>IFERROR(VLOOKUP($A168,[1]Establecimientos!$A$1:$E$175,5,FALSE),0)</f>
        <v>04101-LA SERENA</v>
      </c>
      <c r="C168" s="37">
        <v>5</v>
      </c>
      <c r="D168" s="37">
        <v>17</v>
      </c>
    </row>
    <row r="169" spans="1:4" x14ac:dyDescent="0.25">
      <c r="A169" s="36" t="s">
        <v>50</v>
      </c>
      <c r="B169" s="36" t="str">
        <f>IFERROR(VLOOKUP($A169,[1]Establecimientos!$A$1:$E$175,5,FALSE),0)</f>
        <v>04101-LA SERENA</v>
      </c>
      <c r="C169" s="37">
        <v>6</v>
      </c>
      <c r="D169" s="37">
        <v>21</v>
      </c>
    </row>
    <row r="170" spans="1:4" x14ac:dyDescent="0.25">
      <c r="A170" s="36" t="s">
        <v>50</v>
      </c>
      <c r="B170" s="36" t="str">
        <f>IFERROR(VLOOKUP($A170,[1]Establecimientos!$A$1:$E$175,5,FALSE),0)</f>
        <v>04101-LA SERENA</v>
      </c>
      <c r="C170" s="37">
        <v>7</v>
      </c>
      <c r="D170" s="37">
        <v>22</v>
      </c>
    </row>
    <row r="171" spans="1:4" x14ac:dyDescent="0.25">
      <c r="A171" s="36" t="s">
        <v>50</v>
      </c>
      <c r="B171" s="36" t="str">
        <f>IFERROR(VLOOKUP($A171,[1]Establecimientos!$A$1:$E$175,5,FALSE),0)</f>
        <v>04101-LA SERENA</v>
      </c>
      <c r="C171" s="37">
        <v>8</v>
      </c>
      <c r="D171" s="37">
        <v>19</v>
      </c>
    </row>
    <row r="172" spans="1:4" x14ac:dyDescent="0.25">
      <c r="A172" s="36" t="s">
        <v>50</v>
      </c>
      <c r="B172" s="36" t="str">
        <f>IFERROR(VLOOKUP($A172,[1]Establecimientos!$A$1:$E$175,5,FALSE),0)</f>
        <v>04101-LA SERENA</v>
      </c>
      <c r="C172" s="37">
        <v>9</v>
      </c>
      <c r="D172" s="37">
        <v>20</v>
      </c>
    </row>
    <row r="173" spans="1:4" x14ac:dyDescent="0.25">
      <c r="A173" s="36" t="s">
        <v>50</v>
      </c>
      <c r="B173" s="36" t="str">
        <f>IFERROR(VLOOKUP($A173,[1]Establecimientos!$A$1:$E$175,5,FALSE),0)</f>
        <v>04101-LA SERENA</v>
      </c>
      <c r="C173" s="37">
        <v>10</v>
      </c>
      <c r="D173" s="37">
        <v>19</v>
      </c>
    </row>
    <row r="174" spans="1:4" x14ac:dyDescent="0.25">
      <c r="A174" s="36" t="s">
        <v>50</v>
      </c>
      <c r="B174" s="36" t="str">
        <f>IFERROR(VLOOKUP($A174,[1]Establecimientos!$A$1:$E$175,5,FALSE),0)</f>
        <v>04101-LA SERENA</v>
      </c>
      <c r="C174" s="37">
        <v>11</v>
      </c>
      <c r="D174" s="37">
        <v>19</v>
      </c>
    </row>
    <row r="175" spans="1:4" x14ac:dyDescent="0.25">
      <c r="A175" s="36" t="s">
        <v>50</v>
      </c>
      <c r="B175" s="36" t="str">
        <f>IFERROR(VLOOKUP($A175,[1]Establecimientos!$A$1:$E$175,5,FALSE),0)</f>
        <v>04101-LA SERENA</v>
      </c>
      <c r="C175" s="37">
        <v>12</v>
      </c>
      <c r="D175" s="37">
        <v>16</v>
      </c>
    </row>
    <row r="176" spans="1:4" x14ac:dyDescent="0.25">
      <c r="A176" s="36" t="s">
        <v>51</v>
      </c>
      <c r="B176" s="36" t="str">
        <f>IFERROR(VLOOKUP($A176,[1]Establecimientos!$A$1:$E$175,5,FALSE),0)</f>
        <v>04106-VICUÑA</v>
      </c>
      <c r="C176" s="37">
        <v>3</v>
      </c>
      <c r="D176" s="37">
        <v>1</v>
      </c>
    </row>
    <row r="177" spans="1:4" x14ac:dyDescent="0.25">
      <c r="A177" s="36" t="s">
        <v>52</v>
      </c>
      <c r="B177" s="36" t="str">
        <f>IFERROR(VLOOKUP($A177,[1]Establecimientos!$A$1:$E$175,5,FALSE),0)</f>
        <v>04303-MONTE PATRIA</v>
      </c>
      <c r="C177" s="37">
        <v>1</v>
      </c>
      <c r="D177" s="37">
        <v>3</v>
      </c>
    </row>
    <row r="178" spans="1:4" x14ac:dyDescent="0.25">
      <c r="A178" s="36" t="s">
        <v>52</v>
      </c>
      <c r="B178" s="36" t="str">
        <f>IFERROR(VLOOKUP($A178,[1]Establecimientos!$A$1:$E$175,5,FALSE),0)</f>
        <v>04303-MONTE PATRIA</v>
      </c>
      <c r="C178" s="37">
        <v>2</v>
      </c>
      <c r="D178" s="37">
        <v>5</v>
      </c>
    </row>
    <row r="179" spans="1:4" x14ac:dyDescent="0.25">
      <c r="A179" s="36" t="s">
        <v>52</v>
      </c>
      <c r="B179" s="36" t="str">
        <f>IFERROR(VLOOKUP($A179,[1]Establecimientos!$A$1:$E$175,5,FALSE),0)</f>
        <v>04303-MONTE PATRIA</v>
      </c>
      <c r="C179" s="37">
        <v>3</v>
      </c>
      <c r="D179" s="37">
        <v>6</v>
      </c>
    </row>
    <row r="180" spans="1:4" x14ac:dyDescent="0.25">
      <c r="A180" s="36" t="s">
        <v>52</v>
      </c>
      <c r="B180" s="36" t="str">
        <f>IFERROR(VLOOKUP($A180,[1]Establecimientos!$A$1:$E$175,5,FALSE),0)</f>
        <v>04303-MONTE PATRIA</v>
      </c>
      <c r="C180" s="37">
        <v>5</v>
      </c>
      <c r="D180" s="37">
        <v>3</v>
      </c>
    </row>
    <row r="181" spans="1:4" x14ac:dyDescent="0.25">
      <c r="A181" s="36" t="s">
        <v>52</v>
      </c>
      <c r="B181" s="36" t="str">
        <f>IFERROR(VLOOKUP($A181,[1]Establecimientos!$A$1:$E$175,5,FALSE),0)</f>
        <v>04303-MONTE PATRIA</v>
      </c>
      <c r="C181" s="37">
        <v>7</v>
      </c>
      <c r="D181" s="37">
        <v>17</v>
      </c>
    </row>
    <row r="182" spans="1:4" x14ac:dyDescent="0.25">
      <c r="A182" s="36" t="s">
        <v>52</v>
      </c>
      <c r="B182" s="36" t="str">
        <f>IFERROR(VLOOKUP($A182,[1]Establecimientos!$A$1:$E$175,5,FALSE),0)</f>
        <v>04303-MONTE PATRIA</v>
      </c>
      <c r="C182" s="37">
        <v>8</v>
      </c>
      <c r="D182" s="37">
        <v>12</v>
      </c>
    </row>
    <row r="183" spans="1:4" x14ac:dyDescent="0.25">
      <c r="A183" s="36" t="s">
        <v>52</v>
      </c>
      <c r="B183" s="36" t="str">
        <f>IFERROR(VLOOKUP($A183,[1]Establecimientos!$A$1:$E$175,5,FALSE),0)</f>
        <v>04303-MONTE PATRIA</v>
      </c>
      <c r="C183" s="37">
        <v>9</v>
      </c>
      <c r="D183" s="37">
        <v>12</v>
      </c>
    </row>
    <row r="184" spans="1:4" x14ac:dyDescent="0.25">
      <c r="A184" s="36" t="s">
        <v>52</v>
      </c>
      <c r="B184" s="36" t="str">
        <f>IFERROR(VLOOKUP($A184,[1]Establecimientos!$A$1:$E$175,5,FALSE),0)</f>
        <v>04303-MONTE PATRIA</v>
      </c>
      <c r="C184" s="37">
        <v>10</v>
      </c>
      <c r="D184" s="37">
        <v>11</v>
      </c>
    </row>
    <row r="185" spans="1:4" x14ac:dyDescent="0.25">
      <c r="A185" s="36" t="s">
        <v>52</v>
      </c>
      <c r="B185" s="36" t="str">
        <f>IFERROR(VLOOKUP($A185,[1]Establecimientos!$A$1:$E$175,5,FALSE),0)</f>
        <v>04303-MONTE PATRIA</v>
      </c>
      <c r="C185" s="37">
        <v>11</v>
      </c>
      <c r="D185" s="37">
        <v>8</v>
      </c>
    </row>
    <row r="186" spans="1:4" x14ac:dyDescent="0.25">
      <c r="A186" s="36" t="s">
        <v>52</v>
      </c>
      <c r="B186" s="36" t="str">
        <f>IFERROR(VLOOKUP($A186,[1]Establecimientos!$A$1:$E$175,5,FALSE),0)</f>
        <v>04303-MONTE PATRIA</v>
      </c>
      <c r="C186" s="37">
        <v>12</v>
      </c>
      <c r="D186" s="37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AA28-E389-4B74-A7A6-1D4D2E078534}">
  <dimension ref="A1:X49"/>
  <sheetViews>
    <sheetView workbookViewId="0"/>
  </sheetViews>
  <sheetFormatPr baseColWidth="10" defaultRowHeight="15" x14ac:dyDescent="0.25"/>
  <cols>
    <col min="1" max="1" width="17.28515625" bestFit="1" customWidth="1"/>
    <col min="2" max="2" width="27.28515625" bestFit="1" customWidth="1"/>
    <col min="3" max="3" width="4.7109375" bestFit="1" customWidth="1"/>
    <col min="4" max="4" width="5.42578125" bestFit="1" customWidth="1"/>
    <col min="6" max="6" width="27.28515625" bestFit="1" customWidth="1"/>
    <col min="7" max="7" width="22.42578125" bestFit="1" customWidth="1"/>
    <col min="8" max="18" width="6" bestFit="1" customWidth="1"/>
    <col min="19" max="19" width="12.5703125" bestFit="1" customWidth="1"/>
    <col min="21" max="21" width="17.28515625" bestFit="1" customWidth="1"/>
    <col min="22" max="22" width="32.42578125" customWidth="1"/>
    <col min="23" max="23" width="4.7109375" bestFit="1" customWidth="1"/>
    <col min="24" max="24" width="5.42578125" bestFit="1" customWidth="1"/>
  </cols>
  <sheetData>
    <row r="1" spans="1:24" x14ac:dyDescent="0.25">
      <c r="A1" s="38" t="s">
        <v>24</v>
      </c>
      <c r="B1" s="38" t="s">
        <v>53</v>
      </c>
      <c r="C1" s="38" t="s">
        <v>25</v>
      </c>
      <c r="D1" s="38" t="s">
        <v>26</v>
      </c>
      <c r="U1" s="38" t="s">
        <v>24</v>
      </c>
      <c r="V1" s="38" t="s">
        <v>53</v>
      </c>
      <c r="W1" s="38" t="s">
        <v>25</v>
      </c>
      <c r="X1" s="38" t="s">
        <v>26</v>
      </c>
    </row>
    <row r="2" spans="1:24" x14ac:dyDescent="0.25">
      <c r="A2" s="39" t="s">
        <v>27</v>
      </c>
      <c r="B2" s="39" t="str">
        <f>IFERROR(VLOOKUP($A2,[1]Establecimientos!$A$1:$E$175,5,FALSE),0)</f>
        <v>105100-HOSPITAL LA SERENA</v>
      </c>
      <c r="C2" s="40">
        <v>1</v>
      </c>
      <c r="D2" s="40">
        <v>195</v>
      </c>
      <c r="U2" s="39" t="s">
        <v>27</v>
      </c>
      <c r="V2" s="39" t="str">
        <f>IFERROR(VLOOKUP($U2,[1]Establecimientos!$A$1:$E$175,5,FALSE),0)</f>
        <v>105100-HOSPITAL LA SERENA</v>
      </c>
      <c r="W2" s="40">
        <v>1</v>
      </c>
      <c r="X2" s="40">
        <v>5500</v>
      </c>
    </row>
    <row r="3" spans="1:24" x14ac:dyDescent="0.25">
      <c r="A3" s="39" t="s">
        <v>27</v>
      </c>
      <c r="B3" s="39" t="str">
        <f>IFERROR(VLOOKUP($A3,[1]Establecimientos!$A$1:$E$175,5,FALSE),0)</f>
        <v>105100-HOSPITAL LA SERENA</v>
      </c>
      <c r="C3" s="40">
        <v>2</v>
      </c>
      <c r="D3" s="40">
        <v>222</v>
      </c>
      <c r="F3" s="18" t="s">
        <v>34</v>
      </c>
      <c r="G3" s="18" t="s">
        <v>33</v>
      </c>
      <c r="U3" s="39" t="s">
        <v>27</v>
      </c>
      <c r="V3" s="39" t="str">
        <f>IFERROR(VLOOKUP($U3,[1]Establecimientos!$A$1:$E$175,5,FALSE),0)</f>
        <v>105100-HOSPITAL LA SERENA</v>
      </c>
      <c r="W3" s="40">
        <v>2</v>
      </c>
      <c r="X3" s="40">
        <v>4393</v>
      </c>
    </row>
    <row r="4" spans="1:24" x14ac:dyDescent="0.25">
      <c r="A4" s="39" t="s">
        <v>27</v>
      </c>
      <c r="B4" s="39" t="str">
        <f>IFERROR(VLOOKUP($A4,[1]Establecimientos!$A$1:$E$175,5,FALSE),0)</f>
        <v>105100-HOSPITAL LA SERENA</v>
      </c>
      <c r="C4" s="40">
        <v>3</v>
      </c>
      <c r="D4" s="40">
        <v>176</v>
      </c>
      <c r="F4" s="18" t="s">
        <v>31</v>
      </c>
      <c r="G4">
        <v>1</v>
      </c>
      <c r="H4">
        <v>2</v>
      </c>
      <c r="I4">
        <v>3</v>
      </c>
      <c r="J4">
        <v>4</v>
      </c>
      <c r="K4">
        <v>5</v>
      </c>
      <c r="L4">
        <v>6</v>
      </c>
      <c r="M4">
        <v>7</v>
      </c>
      <c r="N4">
        <v>8</v>
      </c>
      <c r="O4">
        <v>9</v>
      </c>
      <c r="P4">
        <v>10</v>
      </c>
      <c r="Q4">
        <v>11</v>
      </c>
      <c r="R4">
        <v>12</v>
      </c>
      <c r="S4" t="s">
        <v>32</v>
      </c>
      <c r="U4" s="39" t="s">
        <v>27</v>
      </c>
      <c r="V4" s="39" t="str">
        <f>IFERROR(VLOOKUP($U4,[1]Establecimientos!$A$1:$E$175,5,FALSE),0)</f>
        <v>105100-HOSPITAL LA SERENA</v>
      </c>
      <c r="W4" s="40">
        <v>3</v>
      </c>
      <c r="X4" s="40">
        <v>5330</v>
      </c>
    </row>
    <row r="5" spans="1:24" x14ac:dyDescent="0.25">
      <c r="A5" s="39" t="s">
        <v>27</v>
      </c>
      <c r="B5" s="39" t="str">
        <f>IFERROR(VLOOKUP($A5,[1]Establecimientos!$A$1:$E$175,5,FALSE),0)</f>
        <v>105100-HOSPITAL LA SERENA</v>
      </c>
      <c r="C5" s="40">
        <v>4</v>
      </c>
      <c r="D5" s="40">
        <v>161</v>
      </c>
      <c r="F5" s="19" t="s">
        <v>6</v>
      </c>
      <c r="G5" s="20">
        <v>195</v>
      </c>
      <c r="H5" s="20">
        <v>222</v>
      </c>
      <c r="I5" s="20">
        <v>176</v>
      </c>
      <c r="J5" s="20">
        <v>161</v>
      </c>
      <c r="K5" s="20">
        <v>156</v>
      </c>
      <c r="L5" s="20">
        <v>170</v>
      </c>
      <c r="M5" s="20">
        <v>259</v>
      </c>
      <c r="N5" s="20">
        <v>274</v>
      </c>
      <c r="O5" s="20">
        <v>356</v>
      </c>
      <c r="P5" s="20">
        <v>327</v>
      </c>
      <c r="Q5" s="20">
        <v>668</v>
      </c>
      <c r="R5" s="20">
        <v>281</v>
      </c>
      <c r="S5" s="20">
        <v>3245</v>
      </c>
      <c r="U5" s="39" t="s">
        <v>27</v>
      </c>
      <c r="V5" s="39" t="str">
        <f>IFERROR(VLOOKUP($U5,[1]Establecimientos!$A$1:$E$175,5,FALSE),0)</f>
        <v>105100-HOSPITAL LA SERENA</v>
      </c>
      <c r="W5" s="40">
        <v>4</v>
      </c>
      <c r="X5" s="40">
        <v>5378</v>
      </c>
    </row>
    <row r="6" spans="1:24" x14ac:dyDescent="0.25">
      <c r="A6" s="39" t="s">
        <v>27</v>
      </c>
      <c r="B6" s="39" t="str">
        <f>IFERROR(VLOOKUP($A6,[1]Establecimientos!$A$1:$E$175,5,FALSE),0)</f>
        <v>105100-HOSPITAL LA SERENA</v>
      </c>
      <c r="C6" s="40">
        <v>5</v>
      </c>
      <c r="D6" s="40">
        <v>156</v>
      </c>
      <c r="F6" s="19" t="s">
        <v>7</v>
      </c>
      <c r="G6" s="20">
        <v>1540</v>
      </c>
      <c r="H6" s="20">
        <v>1208</v>
      </c>
      <c r="I6" s="20">
        <v>1010</v>
      </c>
      <c r="J6" s="20">
        <v>946</v>
      </c>
      <c r="K6" s="20">
        <v>1127</v>
      </c>
      <c r="L6" s="20">
        <v>1199</v>
      </c>
      <c r="M6" s="20">
        <v>831</v>
      </c>
      <c r="N6" s="20">
        <v>1269</v>
      </c>
      <c r="O6" s="20">
        <v>1135</v>
      </c>
      <c r="P6" s="20">
        <v>1167</v>
      </c>
      <c r="Q6" s="20">
        <v>1267</v>
      </c>
      <c r="R6" s="20">
        <v>957</v>
      </c>
      <c r="S6" s="20">
        <v>13656</v>
      </c>
      <c r="U6" s="39" t="s">
        <v>27</v>
      </c>
      <c r="V6" s="39" t="str">
        <f>IFERROR(VLOOKUP($U6,[1]Establecimientos!$A$1:$E$175,5,FALSE),0)</f>
        <v>105100-HOSPITAL LA SERENA</v>
      </c>
      <c r="W6" s="40">
        <v>5</v>
      </c>
      <c r="X6" s="40">
        <v>6044</v>
      </c>
    </row>
    <row r="7" spans="1:24" x14ac:dyDescent="0.25">
      <c r="A7" s="39" t="s">
        <v>27</v>
      </c>
      <c r="B7" s="39" t="str">
        <f>IFERROR(VLOOKUP($A7,[1]Establecimientos!$A$1:$E$175,5,FALSE),0)</f>
        <v>105100-HOSPITAL LA SERENA</v>
      </c>
      <c r="C7" s="40">
        <v>6</v>
      </c>
      <c r="D7" s="40">
        <v>170</v>
      </c>
      <c r="F7" s="19" t="s">
        <v>8</v>
      </c>
      <c r="G7" s="20">
        <v>425</v>
      </c>
      <c r="H7" s="20">
        <v>402</v>
      </c>
      <c r="I7" s="20">
        <v>376</v>
      </c>
      <c r="J7" s="20">
        <v>245</v>
      </c>
      <c r="K7" s="20">
        <v>346</v>
      </c>
      <c r="L7" s="20">
        <v>362</v>
      </c>
      <c r="M7" s="20">
        <v>266</v>
      </c>
      <c r="N7" s="20">
        <v>429</v>
      </c>
      <c r="O7" s="20">
        <v>397</v>
      </c>
      <c r="P7" s="20">
        <v>372</v>
      </c>
      <c r="Q7" s="20">
        <v>543</v>
      </c>
      <c r="R7" s="20">
        <v>12</v>
      </c>
      <c r="S7" s="20">
        <v>4175</v>
      </c>
      <c r="U7" s="39" t="s">
        <v>27</v>
      </c>
      <c r="V7" s="39" t="str">
        <f>IFERROR(VLOOKUP($U7,[1]Establecimientos!$A$1:$E$175,5,FALSE),0)</f>
        <v>105100-HOSPITAL LA SERENA</v>
      </c>
      <c r="W7" s="40">
        <v>6</v>
      </c>
      <c r="X7" s="40">
        <v>5459</v>
      </c>
    </row>
    <row r="8" spans="1:24" x14ac:dyDescent="0.25">
      <c r="A8" s="39" t="s">
        <v>27</v>
      </c>
      <c r="B8" s="39" t="str">
        <f>IFERROR(VLOOKUP($A8,[1]Establecimientos!$A$1:$E$175,5,FALSE),0)</f>
        <v>105100-HOSPITAL LA SERENA</v>
      </c>
      <c r="C8" s="40">
        <v>7</v>
      </c>
      <c r="D8" s="40">
        <v>259</v>
      </c>
      <c r="F8" s="19" t="s">
        <v>9</v>
      </c>
      <c r="G8" s="20">
        <v>36</v>
      </c>
      <c r="H8" s="20">
        <v>123</v>
      </c>
      <c r="I8" s="20">
        <v>27</v>
      </c>
      <c r="J8" s="20">
        <v>136</v>
      </c>
      <c r="K8" s="20">
        <v>18</v>
      </c>
      <c r="L8" s="20">
        <v>36</v>
      </c>
      <c r="M8" s="20">
        <v>55</v>
      </c>
      <c r="N8" s="20">
        <v>36</v>
      </c>
      <c r="O8" s="20">
        <v>36</v>
      </c>
      <c r="P8" s="20">
        <v>265</v>
      </c>
      <c r="Q8" s="20">
        <v>170</v>
      </c>
      <c r="R8" s="20">
        <v>47</v>
      </c>
      <c r="S8" s="20">
        <v>985</v>
      </c>
      <c r="U8" s="39" t="s">
        <v>27</v>
      </c>
      <c r="V8" s="39" t="str">
        <f>IFERROR(VLOOKUP($U8,[1]Establecimientos!$A$1:$E$175,5,FALSE),0)</f>
        <v>105100-HOSPITAL LA SERENA</v>
      </c>
      <c r="W8" s="40">
        <v>7</v>
      </c>
      <c r="X8" s="40">
        <v>3765</v>
      </c>
    </row>
    <row r="9" spans="1:24" x14ac:dyDescent="0.25">
      <c r="A9" s="39" t="s">
        <v>27</v>
      </c>
      <c r="B9" s="39" t="str">
        <f>IFERROR(VLOOKUP($A9,[1]Establecimientos!$A$1:$E$175,5,FALSE),0)</f>
        <v>105100-HOSPITAL LA SERENA</v>
      </c>
      <c r="C9" s="40">
        <v>8</v>
      </c>
      <c r="D9" s="40">
        <v>274</v>
      </c>
      <c r="F9" s="19" t="s">
        <v>32</v>
      </c>
      <c r="G9" s="20">
        <v>2196</v>
      </c>
      <c r="H9" s="20">
        <v>1955</v>
      </c>
      <c r="I9" s="20">
        <v>1589</v>
      </c>
      <c r="J9" s="20">
        <v>1488</v>
      </c>
      <c r="K9" s="20">
        <v>1647</v>
      </c>
      <c r="L9" s="20">
        <v>1767</v>
      </c>
      <c r="M9" s="20">
        <v>1411</v>
      </c>
      <c r="N9" s="20">
        <v>2008</v>
      </c>
      <c r="O9" s="20">
        <v>1924</v>
      </c>
      <c r="P9" s="20">
        <v>2131</v>
      </c>
      <c r="Q9" s="20">
        <v>2648</v>
      </c>
      <c r="R9" s="20">
        <v>1297</v>
      </c>
      <c r="S9" s="20">
        <v>22061</v>
      </c>
      <c r="U9" s="39" t="s">
        <v>27</v>
      </c>
      <c r="V9" s="39" t="str">
        <f>IFERROR(VLOOKUP($U9,[1]Establecimientos!$A$1:$E$175,5,FALSE),0)</f>
        <v>105100-HOSPITAL LA SERENA</v>
      </c>
      <c r="W9" s="40">
        <v>8</v>
      </c>
      <c r="X9" s="40">
        <v>6462</v>
      </c>
    </row>
    <row r="10" spans="1:24" x14ac:dyDescent="0.25">
      <c r="A10" s="39" t="s">
        <v>27</v>
      </c>
      <c r="B10" s="39" t="str">
        <f>IFERROR(VLOOKUP($A10,[1]Establecimientos!$A$1:$E$175,5,FALSE),0)</f>
        <v>105100-HOSPITAL LA SERENA</v>
      </c>
      <c r="C10" s="40">
        <v>9</v>
      </c>
      <c r="D10" s="40">
        <v>356</v>
      </c>
      <c r="U10" s="39" t="s">
        <v>27</v>
      </c>
      <c r="V10" s="39" t="str">
        <f>IFERROR(VLOOKUP($U10,[1]Establecimientos!$A$1:$E$175,5,FALSE),0)</f>
        <v>105100-HOSPITAL LA SERENA</v>
      </c>
      <c r="W10" s="40">
        <v>9</v>
      </c>
      <c r="X10" s="40">
        <v>6160</v>
      </c>
    </row>
    <row r="11" spans="1:24" x14ac:dyDescent="0.25">
      <c r="A11" s="39" t="s">
        <v>27</v>
      </c>
      <c r="B11" s="39" t="str">
        <f>IFERROR(VLOOKUP($A11,[1]Establecimientos!$A$1:$E$175,5,FALSE),0)</f>
        <v>105100-HOSPITAL LA SERENA</v>
      </c>
      <c r="C11" s="40">
        <v>10</v>
      </c>
      <c r="D11" s="40">
        <v>327</v>
      </c>
      <c r="U11" s="39" t="s">
        <v>27</v>
      </c>
      <c r="V11" s="39" t="str">
        <f>IFERROR(VLOOKUP($U11,[1]Establecimientos!$A$1:$E$175,5,FALSE),0)</f>
        <v>105100-HOSPITAL LA SERENA</v>
      </c>
      <c r="W11" s="40">
        <v>10</v>
      </c>
      <c r="X11" s="40">
        <v>6628</v>
      </c>
    </row>
    <row r="12" spans="1:24" x14ac:dyDescent="0.25">
      <c r="A12" s="39" t="s">
        <v>27</v>
      </c>
      <c r="B12" s="39" t="str">
        <f>IFERROR(VLOOKUP($A12,[1]Establecimientos!$A$1:$E$175,5,FALSE),0)</f>
        <v>105100-HOSPITAL LA SERENA</v>
      </c>
      <c r="C12" s="40">
        <v>11</v>
      </c>
      <c r="D12" s="40">
        <v>668</v>
      </c>
      <c r="U12" s="39" t="s">
        <v>27</v>
      </c>
      <c r="V12" s="39" t="str">
        <f>IFERROR(VLOOKUP($U12,[1]Establecimientos!$A$1:$E$175,5,FALSE),0)</f>
        <v>105100-HOSPITAL LA SERENA</v>
      </c>
      <c r="W12" s="40">
        <v>11</v>
      </c>
      <c r="X12" s="40">
        <v>7268</v>
      </c>
    </row>
    <row r="13" spans="1:24" x14ac:dyDescent="0.25">
      <c r="A13" s="39" t="s">
        <v>27</v>
      </c>
      <c r="B13" s="39" t="str">
        <f>IFERROR(VLOOKUP($A13,[1]Establecimientos!$A$1:$E$175,5,FALSE),0)</f>
        <v>105100-HOSPITAL LA SERENA</v>
      </c>
      <c r="C13" s="40">
        <v>12</v>
      </c>
      <c r="D13" s="40">
        <v>281</v>
      </c>
      <c r="F13" s="18" t="s">
        <v>34</v>
      </c>
      <c r="G13" s="18" t="s">
        <v>33</v>
      </c>
      <c r="U13" s="39" t="s">
        <v>27</v>
      </c>
      <c r="V13" s="39" t="str">
        <f>IFERROR(VLOOKUP($U13,[1]Establecimientos!$A$1:$E$175,5,FALSE),0)</f>
        <v>105100-HOSPITAL LA SERENA</v>
      </c>
      <c r="W13" s="40">
        <v>12</v>
      </c>
      <c r="X13" s="40">
        <v>5858</v>
      </c>
    </row>
    <row r="14" spans="1:24" x14ac:dyDescent="0.25">
      <c r="A14" s="39" t="s">
        <v>28</v>
      </c>
      <c r="B14" s="39" t="str">
        <f>IFERROR(VLOOKUP($A14,[1]Establecimientos!$A$1:$E$175,5,FALSE),0)</f>
        <v>105101-HOSPITAL COQUIMBO</v>
      </c>
      <c r="C14" s="40">
        <v>1</v>
      </c>
      <c r="D14" s="40">
        <v>1540</v>
      </c>
      <c r="F14" s="18" t="s">
        <v>31</v>
      </c>
      <c r="G14">
        <v>1</v>
      </c>
      <c r="H14">
        <v>2</v>
      </c>
      <c r="I14">
        <v>3</v>
      </c>
      <c r="J14">
        <v>4</v>
      </c>
      <c r="K14">
        <v>5</v>
      </c>
      <c r="L14">
        <v>6</v>
      </c>
      <c r="M14">
        <v>7</v>
      </c>
      <c r="N14">
        <v>8</v>
      </c>
      <c r="O14">
        <v>9</v>
      </c>
      <c r="P14">
        <v>10</v>
      </c>
      <c r="Q14">
        <v>11</v>
      </c>
      <c r="R14">
        <v>12</v>
      </c>
      <c r="S14" t="s">
        <v>32</v>
      </c>
      <c r="U14" s="39" t="s">
        <v>28</v>
      </c>
      <c r="V14" s="39" t="str">
        <f>IFERROR(VLOOKUP($U14,[1]Establecimientos!$A$1:$E$175,5,FALSE),0)</f>
        <v>105101-HOSPITAL COQUIMBO</v>
      </c>
      <c r="W14" s="40">
        <v>1</v>
      </c>
      <c r="X14" s="40">
        <v>5807</v>
      </c>
    </row>
    <row r="15" spans="1:24" x14ac:dyDescent="0.25">
      <c r="A15" s="39" t="s">
        <v>28</v>
      </c>
      <c r="B15" s="39" t="str">
        <f>IFERROR(VLOOKUP($A15,[1]Establecimientos!$A$1:$E$175,5,FALSE),0)</f>
        <v>105101-HOSPITAL COQUIMBO</v>
      </c>
      <c r="C15" s="40">
        <v>2</v>
      </c>
      <c r="D15" s="40">
        <v>1208</v>
      </c>
      <c r="F15" s="19" t="s">
        <v>6</v>
      </c>
      <c r="G15" s="20">
        <v>5500</v>
      </c>
      <c r="H15" s="20">
        <v>4393</v>
      </c>
      <c r="I15" s="20">
        <v>5330</v>
      </c>
      <c r="J15" s="20">
        <v>5378</v>
      </c>
      <c r="K15" s="20">
        <v>6044</v>
      </c>
      <c r="L15" s="20">
        <v>5459</v>
      </c>
      <c r="M15" s="20">
        <v>3765</v>
      </c>
      <c r="N15" s="20">
        <v>6462</v>
      </c>
      <c r="O15" s="20">
        <v>6160</v>
      </c>
      <c r="P15" s="20">
        <v>6628</v>
      </c>
      <c r="Q15" s="20">
        <v>7268</v>
      </c>
      <c r="R15" s="20">
        <v>5858</v>
      </c>
      <c r="S15" s="20">
        <v>68245</v>
      </c>
      <c r="U15" s="39" t="s">
        <v>28</v>
      </c>
      <c r="V15" s="39" t="str">
        <f>IFERROR(VLOOKUP($U15,[1]Establecimientos!$A$1:$E$175,5,FALSE),0)</f>
        <v>105101-HOSPITAL COQUIMBO</v>
      </c>
      <c r="W15" s="40">
        <v>2</v>
      </c>
      <c r="X15" s="40">
        <v>4723</v>
      </c>
    </row>
    <row r="16" spans="1:24" x14ac:dyDescent="0.25">
      <c r="A16" s="39" t="s">
        <v>28</v>
      </c>
      <c r="B16" s="39" t="str">
        <f>IFERROR(VLOOKUP($A16,[1]Establecimientos!$A$1:$E$175,5,FALSE),0)</f>
        <v>105101-HOSPITAL COQUIMBO</v>
      </c>
      <c r="C16" s="40">
        <v>3</v>
      </c>
      <c r="D16" s="40">
        <v>1010</v>
      </c>
      <c r="F16" s="19" t="s">
        <v>7</v>
      </c>
      <c r="G16" s="20">
        <v>5807</v>
      </c>
      <c r="H16" s="20">
        <v>4723</v>
      </c>
      <c r="I16" s="20">
        <v>5396</v>
      </c>
      <c r="J16" s="20">
        <v>5391</v>
      </c>
      <c r="K16" s="20">
        <v>6053</v>
      </c>
      <c r="L16" s="20">
        <v>5686</v>
      </c>
      <c r="M16" s="20">
        <v>4909</v>
      </c>
      <c r="N16" s="20">
        <v>6224</v>
      </c>
      <c r="O16" s="20">
        <v>5722</v>
      </c>
      <c r="P16" s="20">
        <v>6248</v>
      </c>
      <c r="Q16" s="20">
        <v>6549</v>
      </c>
      <c r="R16" s="20">
        <v>5515</v>
      </c>
      <c r="S16" s="20">
        <v>68223</v>
      </c>
      <c r="U16" s="39" t="s">
        <v>28</v>
      </c>
      <c r="V16" s="39" t="str">
        <f>IFERROR(VLOOKUP($U16,[1]Establecimientos!$A$1:$E$175,5,FALSE),0)</f>
        <v>105101-HOSPITAL COQUIMBO</v>
      </c>
      <c r="W16" s="40">
        <v>3</v>
      </c>
      <c r="X16" s="40">
        <v>5396</v>
      </c>
    </row>
    <row r="17" spans="1:24" x14ac:dyDescent="0.25">
      <c r="A17" s="39" t="s">
        <v>28</v>
      </c>
      <c r="B17" s="39" t="str">
        <f>IFERROR(VLOOKUP($A17,[1]Establecimientos!$A$1:$E$175,5,FALSE),0)</f>
        <v>105101-HOSPITAL COQUIMBO</v>
      </c>
      <c r="C17" s="40">
        <v>4</v>
      </c>
      <c r="D17" s="40">
        <v>946</v>
      </c>
      <c r="F17" s="19" t="s">
        <v>8</v>
      </c>
      <c r="G17" s="20">
        <v>5452</v>
      </c>
      <c r="H17" s="20">
        <v>4810</v>
      </c>
      <c r="I17" s="20">
        <v>5220</v>
      </c>
      <c r="J17" s="20">
        <v>4776</v>
      </c>
      <c r="K17" s="20">
        <v>5534</v>
      </c>
      <c r="L17" s="20">
        <v>5635</v>
      </c>
      <c r="M17" s="20">
        <v>4738</v>
      </c>
      <c r="N17" s="20">
        <v>5947</v>
      </c>
      <c r="O17" s="20">
        <v>5451</v>
      </c>
      <c r="P17" s="20">
        <v>5900</v>
      </c>
      <c r="Q17" s="20">
        <v>6342</v>
      </c>
      <c r="R17" s="20">
        <v>5518</v>
      </c>
      <c r="S17" s="20">
        <v>65323</v>
      </c>
      <c r="U17" s="39" t="s">
        <v>28</v>
      </c>
      <c r="V17" s="39" t="str">
        <f>IFERROR(VLOOKUP($U17,[1]Establecimientos!$A$1:$E$175,5,FALSE),0)</f>
        <v>105101-HOSPITAL COQUIMBO</v>
      </c>
      <c r="W17" s="40">
        <v>4</v>
      </c>
      <c r="X17" s="40">
        <v>5391</v>
      </c>
    </row>
    <row r="18" spans="1:24" x14ac:dyDescent="0.25">
      <c r="A18" s="39" t="s">
        <v>28</v>
      </c>
      <c r="B18" s="39" t="str">
        <f>IFERROR(VLOOKUP($A18,[1]Establecimientos!$A$1:$E$175,5,FALSE),0)</f>
        <v>105101-HOSPITAL COQUIMBO</v>
      </c>
      <c r="C18" s="40">
        <v>5</v>
      </c>
      <c r="D18" s="40">
        <v>1127</v>
      </c>
      <c r="F18" s="19" t="s">
        <v>9</v>
      </c>
      <c r="G18" s="20">
        <v>2379</v>
      </c>
      <c r="H18" s="20">
        <v>2249</v>
      </c>
      <c r="I18" s="20">
        <v>2266</v>
      </c>
      <c r="J18" s="20">
        <v>2202</v>
      </c>
      <c r="K18" s="20">
        <v>2249</v>
      </c>
      <c r="L18" s="20">
        <v>2420</v>
      </c>
      <c r="M18" s="20">
        <v>2081</v>
      </c>
      <c r="N18" s="20">
        <v>2553</v>
      </c>
      <c r="O18" s="20">
        <v>2368</v>
      </c>
      <c r="P18" s="20">
        <v>2979</v>
      </c>
      <c r="Q18" s="20">
        <v>3181</v>
      </c>
      <c r="R18" s="20">
        <v>2327</v>
      </c>
      <c r="S18" s="20">
        <v>29254</v>
      </c>
      <c r="U18" s="39" t="s">
        <v>28</v>
      </c>
      <c r="V18" s="39" t="str">
        <f>IFERROR(VLOOKUP($U18,[1]Establecimientos!$A$1:$E$175,5,FALSE),0)</f>
        <v>105101-HOSPITAL COQUIMBO</v>
      </c>
      <c r="W18" s="40">
        <v>5</v>
      </c>
      <c r="X18" s="40">
        <v>6053</v>
      </c>
    </row>
    <row r="19" spans="1:24" x14ac:dyDescent="0.25">
      <c r="A19" s="39" t="s">
        <v>28</v>
      </c>
      <c r="B19" s="39" t="str">
        <f>IFERROR(VLOOKUP($A19,[1]Establecimientos!$A$1:$E$175,5,FALSE),0)</f>
        <v>105101-HOSPITAL COQUIMBO</v>
      </c>
      <c r="C19" s="40">
        <v>6</v>
      </c>
      <c r="D19" s="40">
        <v>1199</v>
      </c>
      <c r="F19" s="19" t="s">
        <v>32</v>
      </c>
      <c r="G19" s="20">
        <v>19138</v>
      </c>
      <c r="H19" s="20">
        <v>16175</v>
      </c>
      <c r="I19" s="20">
        <v>18212</v>
      </c>
      <c r="J19" s="20">
        <v>17747</v>
      </c>
      <c r="K19" s="20">
        <v>19880</v>
      </c>
      <c r="L19" s="20">
        <v>19200</v>
      </c>
      <c r="M19" s="20">
        <v>15493</v>
      </c>
      <c r="N19" s="20">
        <v>21186</v>
      </c>
      <c r="O19" s="20">
        <v>19701</v>
      </c>
      <c r="P19" s="20">
        <v>21755</v>
      </c>
      <c r="Q19" s="20">
        <v>23340</v>
      </c>
      <c r="R19" s="20">
        <v>19218</v>
      </c>
      <c r="S19" s="20">
        <v>231045</v>
      </c>
      <c r="U19" s="39" t="s">
        <v>28</v>
      </c>
      <c r="V19" s="39" t="str">
        <f>IFERROR(VLOOKUP($U19,[1]Establecimientos!$A$1:$E$175,5,FALSE),0)</f>
        <v>105101-HOSPITAL COQUIMBO</v>
      </c>
      <c r="W19" s="40">
        <v>6</v>
      </c>
      <c r="X19" s="40">
        <v>5686</v>
      </c>
    </row>
    <row r="20" spans="1:24" x14ac:dyDescent="0.25">
      <c r="A20" s="39" t="s">
        <v>28</v>
      </c>
      <c r="B20" s="39" t="str">
        <f>IFERROR(VLOOKUP($A20,[1]Establecimientos!$A$1:$E$175,5,FALSE),0)</f>
        <v>105101-HOSPITAL COQUIMBO</v>
      </c>
      <c r="C20" s="40">
        <v>7</v>
      </c>
      <c r="D20" s="40">
        <v>831</v>
      </c>
      <c r="U20" s="39" t="s">
        <v>28</v>
      </c>
      <c r="V20" s="39" t="str">
        <f>IFERROR(VLOOKUP($U20,[1]Establecimientos!$A$1:$E$175,5,FALSE),0)</f>
        <v>105101-HOSPITAL COQUIMBO</v>
      </c>
      <c r="W20" s="40">
        <v>7</v>
      </c>
      <c r="X20" s="40">
        <v>4909</v>
      </c>
    </row>
    <row r="21" spans="1:24" x14ac:dyDescent="0.25">
      <c r="A21" s="39" t="s">
        <v>28</v>
      </c>
      <c r="B21" s="39" t="str">
        <f>IFERROR(VLOOKUP($A21,[1]Establecimientos!$A$1:$E$175,5,FALSE),0)</f>
        <v>105101-HOSPITAL COQUIMBO</v>
      </c>
      <c r="C21" s="40">
        <v>8</v>
      </c>
      <c r="D21" s="40">
        <v>1269</v>
      </c>
      <c r="U21" s="39" t="s">
        <v>28</v>
      </c>
      <c r="V21" s="39" t="str">
        <f>IFERROR(VLOOKUP($U21,[1]Establecimientos!$A$1:$E$175,5,FALSE),0)</f>
        <v>105101-HOSPITAL COQUIMBO</v>
      </c>
      <c r="W21" s="40">
        <v>8</v>
      </c>
      <c r="X21" s="40">
        <v>6224</v>
      </c>
    </row>
    <row r="22" spans="1:24" x14ac:dyDescent="0.25">
      <c r="A22" s="39" t="s">
        <v>28</v>
      </c>
      <c r="B22" s="39" t="str">
        <f>IFERROR(VLOOKUP($A22,[1]Establecimientos!$A$1:$E$175,5,FALSE),0)</f>
        <v>105101-HOSPITAL COQUIMBO</v>
      </c>
      <c r="C22" s="40">
        <v>9</v>
      </c>
      <c r="D22" s="40">
        <v>1135</v>
      </c>
      <c r="U22" s="39" t="s">
        <v>28</v>
      </c>
      <c r="V22" s="39" t="str">
        <f>IFERROR(VLOOKUP($U22,[1]Establecimientos!$A$1:$E$175,5,FALSE),0)</f>
        <v>105101-HOSPITAL COQUIMBO</v>
      </c>
      <c r="W22" s="40">
        <v>9</v>
      </c>
      <c r="X22" s="40">
        <v>5722</v>
      </c>
    </row>
    <row r="23" spans="1:24" x14ac:dyDescent="0.25">
      <c r="A23" s="39" t="s">
        <v>28</v>
      </c>
      <c r="B23" s="39" t="str">
        <f>IFERROR(VLOOKUP($A23,[1]Establecimientos!$A$1:$E$175,5,FALSE),0)</f>
        <v>105101-HOSPITAL COQUIMBO</v>
      </c>
      <c r="C23" s="40">
        <v>10</v>
      </c>
      <c r="D23" s="40">
        <v>1167</v>
      </c>
      <c r="U23" s="39" t="s">
        <v>28</v>
      </c>
      <c r="V23" s="39" t="str">
        <f>IFERROR(VLOOKUP($U23,[1]Establecimientos!$A$1:$E$175,5,FALSE),0)</f>
        <v>105101-HOSPITAL COQUIMBO</v>
      </c>
      <c r="W23" s="40">
        <v>10</v>
      </c>
      <c r="X23" s="40">
        <v>6248</v>
      </c>
    </row>
    <row r="24" spans="1:24" x14ac:dyDescent="0.25">
      <c r="A24" s="39" t="s">
        <v>28</v>
      </c>
      <c r="B24" s="39" t="str">
        <f>IFERROR(VLOOKUP($A24,[1]Establecimientos!$A$1:$E$175,5,FALSE),0)</f>
        <v>105101-HOSPITAL COQUIMBO</v>
      </c>
      <c r="C24" s="40">
        <v>11</v>
      </c>
      <c r="D24" s="40">
        <v>1267</v>
      </c>
      <c r="U24" s="39" t="s">
        <v>28</v>
      </c>
      <c r="V24" s="39" t="str">
        <f>IFERROR(VLOOKUP($U24,[1]Establecimientos!$A$1:$E$175,5,FALSE),0)</f>
        <v>105101-HOSPITAL COQUIMBO</v>
      </c>
      <c r="W24" s="40">
        <v>11</v>
      </c>
      <c r="X24" s="40">
        <v>6549</v>
      </c>
    </row>
    <row r="25" spans="1:24" x14ac:dyDescent="0.25">
      <c r="A25" s="39" t="s">
        <v>28</v>
      </c>
      <c r="B25" s="39" t="str">
        <f>IFERROR(VLOOKUP($A25,[1]Establecimientos!$A$1:$E$175,5,FALSE),0)</f>
        <v>105101-HOSPITAL COQUIMBO</v>
      </c>
      <c r="C25" s="40">
        <v>12</v>
      </c>
      <c r="D25" s="40">
        <v>957</v>
      </c>
      <c r="U25" s="39" t="s">
        <v>28</v>
      </c>
      <c r="V25" s="39" t="str">
        <f>IFERROR(VLOOKUP($U25,[1]Establecimientos!$A$1:$E$175,5,FALSE),0)</f>
        <v>105101-HOSPITAL COQUIMBO</v>
      </c>
      <c r="W25" s="40">
        <v>12</v>
      </c>
      <c r="X25" s="40">
        <v>5515</v>
      </c>
    </row>
    <row r="26" spans="1:24" x14ac:dyDescent="0.25">
      <c r="A26" s="39" t="s">
        <v>29</v>
      </c>
      <c r="B26" s="39" t="str">
        <f>IFERROR(VLOOKUP($A26,[1]Establecimientos!$A$1:$E$175,5,FALSE),0)</f>
        <v>105102-HOSPITAL OVALLE</v>
      </c>
      <c r="C26" s="40">
        <v>1</v>
      </c>
      <c r="D26" s="40">
        <v>425</v>
      </c>
      <c r="U26" s="39" t="s">
        <v>29</v>
      </c>
      <c r="V26" s="39" t="str">
        <f>IFERROR(VLOOKUP($U26,[1]Establecimientos!$A$1:$E$175,5,FALSE),0)</f>
        <v>105102-HOSPITAL OVALLE</v>
      </c>
      <c r="W26" s="40">
        <v>1</v>
      </c>
      <c r="X26" s="40">
        <v>5452</v>
      </c>
    </row>
    <row r="27" spans="1:24" x14ac:dyDescent="0.25">
      <c r="A27" s="39" t="s">
        <v>29</v>
      </c>
      <c r="B27" s="39" t="str">
        <f>IFERROR(VLOOKUP($A27,[1]Establecimientos!$A$1:$E$175,5,FALSE),0)</f>
        <v>105102-HOSPITAL OVALLE</v>
      </c>
      <c r="C27" s="40">
        <v>2</v>
      </c>
      <c r="D27" s="40">
        <v>402</v>
      </c>
      <c r="U27" s="39" t="s">
        <v>29</v>
      </c>
      <c r="V27" s="39" t="str">
        <f>IFERROR(VLOOKUP($U27,[1]Establecimientos!$A$1:$E$175,5,FALSE),0)</f>
        <v>105102-HOSPITAL OVALLE</v>
      </c>
      <c r="W27" s="40">
        <v>2</v>
      </c>
      <c r="X27" s="40">
        <v>4810</v>
      </c>
    </row>
    <row r="28" spans="1:24" x14ac:dyDescent="0.25">
      <c r="A28" s="39" t="s">
        <v>29</v>
      </c>
      <c r="B28" s="39" t="str">
        <f>IFERROR(VLOOKUP($A28,[1]Establecimientos!$A$1:$E$175,5,FALSE),0)</f>
        <v>105102-HOSPITAL OVALLE</v>
      </c>
      <c r="C28" s="40">
        <v>3</v>
      </c>
      <c r="D28" s="40">
        <v>376</v>
      </c>
      <c r="U28" s="39" t="s">
        <v>29</v>
      </c>
      <c r="V28" s="39" t="str">
        <f>IFERROR(VLOOKUP($U28,[1]Establecimientos!$A$1:$E$175,5,FALSE),0)</f>
        <v>105102-HOSPITAL OVALLE</v>
      </c>
      <c r="W28" s="40">
        <v>3</v>
      </c>
      <c r="X28" s="40">
        <v>5220</v>
      </c>
    </row>
    <row r="29" spans="1:24" x14ac:dyDescent="0.25">
      <c r="A29" s="39" t="s">
        <v>29</v>
      </c>
      <c r="B29" s="39" t="str">
        <f>IFERROR(VLOOKUP($A29,[1]Establecimientos!$A$1:$E$175,5,FALSE),0)</f>
        <v>105102-HOSPITAL OVALLE</v>
      </c>
      <c r="C29" s="40">
        <v>4</v>
      </c>
      <c r="D29" s="40">
        <v>245</v>
      </c>
      <c r="U29" s="39" t="s">
        <v>29</v>
      </c>
      <c r="V29" s="39" t="str">
        <f>IFERROR(VLOOKUP($U29,[1]Establecimientos!$A$1:$E$175,5,FALSE),0)</f>
        <v>105102-HOSPITAL OVALLE</v>
      </c>
      <c r="W29" s="40">
        <v>4</v>
      </c>
      <c r="X29" s="40">
        <v>4776</v>
      </c>
    </row>
    <row r="30" spans="1:24" x14ac:dyDescent="0.25">
      <c r="A30" s="39" t="s">
        <v>29</v>
      </c>
      <c r="B30" s="39" t="str">
        <f>IFERROR(VLOOKUP($A30,[1]Establecimientos!$A$1:$E$175,5,FALSE),0)</f>
        <v>105102-HOSPITAL OVALLE</v>
      </c>
      <c r="C30" s="40">
        <v>5</v>
      </c>
      <c r="D30" s="40">
        <v>346</v>
      </c>
      <c r="U30" s="39" t="s">
        <v>29</v>
      </c>
      <c r="V30" s="39" t="str">
        <f>IFERROR(VLOOKUP($U30,[1]Establecimientos!$A$1:$E$175,5,FALSE),0)</f>
        <v>105102-HOSPITAL OVALLE</v>
      </c>
      <c r="W30" s="40">
        <v>5</v>
      </c>
      <c r="X30" s="40">
        <v>5534</v>
      </c>
    </row>
    <row r="31" spans="1:24" x14ac:dyDescent="0.25">
      <c r="A31" s="39" t="s">
        <v>29</v>
      </c>
      <c r="B31" s="39" t="str">
        <f>IFERROR(VLOOKUP($A31,[1]Establecimientos!$A$1:$E$175,5,FALSE),0)</f>
        <v>105102-HOSPITAL OVALLE</v>
      </c>
      <c r="C31" s="40">
        <v>6</v>
      </c>
      <c r="D31" s="40">
        <v>362</v>
      </c>
      <c r="U31" s="39" t="s">
        <v>29</v>
      </c>
      <c r="V31" s="39" t="str">
        <f>IFERROR(VLOOKUP($U31,[1]Establecimientos!$A$1:$E$175,5,FALSE),0)</f>
        <v>105102-HOSPITAL OVALLE</v>
      </c>
      <c r="W31" s="40">
        <v>6</v>
      </c>
      <c r="X31" s="40">
        <v>5635</v>
      </c>
    </row>
    <row r="32" spans="1:24" x14ac:dyDescent="0.25">
      <c r="A32" s="39" t="s">
        <v>29</v>
      </c>
      <c r="B32" s="39" t="str">
        <f>IFERROR(VLOOKUP($A32,[1]Establecimientos!$A$1:$E$175,5,FALSE),0)</f>
        <v>105102-HOSPITAL OVALLE</v>
      </c>
      <c r="C32" s="40">
        <v>7</v>
      </c>
      <c r="D32" s="40">
        <v>266</v>
      </c>
      <c r="U32" s="39" t="s">
        <v>29</v>
      </c>
      <c r="V32" s="39" t="str">
        <f>IFERROR(VLOOKUP($U32,[1]Establecimientos!$A$1:$E$175,5,FALSE),0)</f>
        <v>105102-HOSPITAL OVALLE</v>
      </c>
      <c r="W32" s="40">
        <v>7</v>
      </c>
      <c r="X32" s="40">
        <v>4738</v>
      </c>
    </row>
    <row r="33" spans="1:24" x14ac:dyDescent="0.25">
      <c r="A33" s="39" t="s">
        <v>29</v>
      </c>
      <c r="B33" s="39" t="str">
        <f>IFERROR(VLOOKUP($A33,[1]Establecimientos!$A$1:$E$175,5,FALSE),0)</f>
        <v>105102-HOSPITAL OVALLE</v>
      </c>
      <c r="C33" s="40">
        <v>8</v>
      </c>
      <c r="D33" s="40">
        <v>429</v>
      </c>
      <c r="U33" s="39" t="s">
        <v>29</v>
      </c>
      <c r="V33" s="39" t="str">
        <f>IFERROR(VLOOKUP($U33,[1]Establecimientos!$A$1:$E$175,5,FALSE),0)</f>
        <v>105102-HOSPITAL OVALLE</v>
      </c>
      <c r="W33" s="40">
        <v>8</v>
      </c>
      <c r="X33" s="40">
        <v>5947</v>
      </c>
    </row>
    <row r="34" spans="1:24" x14ac:dyDescent="0.25">
      <c r="A34" s="39" t="s">
        <v>29</v>
      </c>
      <c r="B34" s="39" t="str">
        <f>IFERROR(VLOOKUP($A34,[1]Establecimientos!$A$1:$E$175,5,FALSE),0)</f>
        <v>105102-HOSPITAL OVALLE</v>
      </c>
      <c r="C34" s="40">
        <v>9</v>
      </c>
      <c r="D34" s="40">
        <v>397</v>
      </c>
      <c r="U34" s="39" t="s">
        <v>29</v>
      </c>
      <c r="V34" s="39" t="str">
        <f>IFERROR(VLOOKUP($U34,[1]Establecimientos!$A$1:$E$175,5,FALSE),0)</f>
        <v>105102-HOSPITAL OVALLE</v>
      </c>
      <c r="W34" s="40">
        <v>9</v>
      </c>
      <c r="X34" s="40">
        <v>5451</v>
      </c>
    </row>
    <row r="35" spans="1:24" x14ac:dyDescent="0.25">
      <c r="A35" s="39" t="s">
        <v>29</v>
      </c>
      <c r="B35" s="39" t="str">
        <f>IFERROR(VLOOKUP($A35,[1]Establecimientos!$A$1:$E$175,5,FALSE),0)</f>
        <v>105102-HOSPITAL OVALLE</v>
      </c>
      <c r="C35" s="40">
        <v>10</v>
      </c>
      <c r="D35" s="40">
        <v>372</v>
      </c>
      <c r="U35" s="39" t="s">
        <v>29</v>
      </c>
      <c r="V35" s="39" t="str">
        <f>IFERROR(VLOOKUP($U35,[1]Establecimientos!$A$1:$E$175,5,FALSE),0)</f>
        <v>105102-HOSPITAL OVALLE</v>
      </c>
      <c r="W35" s="40">
        <v>10</v>
      </c>
      <c r="X35" s="40">
        <v>5900</v>
      </c>
    </row>
    <row r="36" spans="1:24" x14ac:dyDescent="0.25">
      <c r="A36" s="39" t="s">
        <v>29</v>
      </c>
      <c r="B36" s="39" t="str">
        <f>IFERROR(VLOOKUP($A36,[1]Establecimientos!$A$1:$E$175,5,FALSE),0)</f>
        <v>105102-HOSPITAL OVALLE</v>
      </c>
      <c r="C36" s="40">
        <v>11</v>
      </c>
      <c r="D36" s="40">
        <v>543</v>
      </c>
      <c r="U36" s="39" t="s">
        <v>29</v>
      </c>
      <c r="V36" s="39" t="str">
        <f>IFERROR(VLOOKUP($U36,[1]Establecimientos!$A$1:$E$175,5,FALSE),0)</f>
        <v>105102-HOSPITAL OVALLE</v>
      </c>
      <c r="W36" s="40">
        <v>11</v>
      </c>
      <c r="X36" s="40">
        <v>6342</v>
      </c>
    </row>
    <row r="37" spans="1:24" x14ac:dyDescent="0.25">
      <c r="A37" s="39" t="s">
        <v>29</v>
      </c>
      <c r="B37" s="39" t="str">
        <f>IFERROR(VLOOKUP($A37,[1]Establecimientos!$A$1:$E$175,5,FALSE),0)</f>
        <v>105102-HOSPITAL OVALLE</v>
      </c>
      <c r="C37" s="40">
        <v>12</v>
      </c>
      <c r="D37" s="40">
        <v>12</v>
      </c>
      <c r="U37" s="39" t="s">
        <v>29</v>
      </c>
      <c r="V37" s="39" t="str">
        <f>IFERROR(VLOOKUP($U37,[1]Establecimientos!$A$1:$E$175,5,FALSE),0)</f>
        <v>105102-HOSPITAL OVALLE</v>
      </c>
      <c r="W37" s="40">
        <v>12</v>
      </c>
      <c r="X37" s="40">
        <v>5518</v>
      </c>
    </row>
    <row r="38" spans="1:24" x14ac:dyDescent="0.25">
      <c r="A38" s="39" t="s">
        <v>30</v>
      </c>
      <c r="B38" s="39" t="str">
        <f>IFERROR(VLOOKUP($A38,[1]Establecimientos!$A$1:$E$175,5,FALSE),0)</f>
        <v>105103-HOSPITAL ILLAPEL</v>
      </c>
      <c r="C38" s="40">
        <v>1</v>
      </c>
      <c r="D38" s="40">
        <v>36</v>
      </c>
      <c r="U38" s="39" t="s">
        <v>30</v>
      </c>
      <c r="V38" s="39" t="str">
        <f>IFERROR(VLOOKUP($U38,[1]Establecimientos!$A$1:$E$175,5,FALSE),0)</f>
        <v>105103-HOSPITAL ILLAPEL</v>
      </c>
      <c r="W38" s="40">
        <v>1</v>
      </c>
      <c r="X38" s="40">
        <v>2379</v>
      </c>
    </row>
    <row r="39" spans="1:24" x14ac:dyDescent="0.25">
      <c r="A39" s="39" t="s">
        <v>30</v>
      </c>
      <c r="B39" s="39" t="str">
        <f>IFERROR(VLOOKUP($A39,[1]Establecimientos!$A$1:$E$175,5,FALSE),0)</f>
        <v>105103-HOSPITAL ILLAPEL</v>
      </c>
      <c r="C39" s="40">
        <v>2</v>
      </c>
      <c r="D39" s="40">
        <v>123</v>
      </c>
      <c r="U39" s="39" t="s">
        <v>30</v>
      </c>
      <c r="V39" s="39" t="str">
        <f>IFERROR(VLOOKUP($U39,[1]Establecimientos!$A$1:$E$175,5,FALSE),0)</f>
        <v>105103-HOSPITAL ILLAPEL</v>
      </c>
      <c r="W39" s="40">
        <v>2</v>
      </c>
      <c r="X39" s="40">
        <v>2249</v>
      </c>
    </row>
    <row r="40" spans="1:24" x14ac:dyDescent="0.25">
      <c r="A40" s="39" t="s">
        <v>30</v>
      </c>
      <c r="B40" s="39" t="str">
        <f>IFERROR(VLOOKUP($A40,[1]Establecimientos!$A$1:$E$175,5,FALSE),0)</f>
        <v>105103-HOSPITAL ILLAPEL</v>
      </c>
      <c r="C40" s="40">
        <v>3</v>
      </c>
      <c r="D40" s="40">
        <v>27</v>
      </c>
      <c r="U40" s="39" t="s">
        <v>30</v>
      </c>
      <c r="V40" s="39" t="str">
        <f>IFERROR(VLOOKUP($U40,[1]Establecimientos!$A$1:$E$175,5,FALSE),0)</f>
        <v>105103-HOSPITAL ILLAPEL</v>
      </c>
      <c r="W40" s="40">
        <v>3</v>
      </c>
      <c r="X40" s="40">
        <v>2266</v>
      </c>
    </row>
    <row r="41" spans="1:24" x14ac:dyDescent="0.25">
      <c r="A41" s="39" t="s">
        <v>30</v>
      </c>
      <c r="B41" s="39" t="str">
        <f>IFERROR(VLOOKUP($A41,[1]Establecimientos!$A$1:$E$175,5,FALSE),0)</f>
        <v>105103-HOSPITAL ILLAPEL</v>
      </c>
      <c r="C41" s="40">
        <v>4</v>
      </c>
      <c r="D41" s="40">
        <v>136</v>
      </c>
      <c r="U41" s="39" t="s">
        <v>30</v>
      </c>
      <c r="V41" s="39" t="str">
        <f>IFERROR(VLOOKUP($U41,[1]Establecimientos!$A$1:$E$175,5,FALSE),0)</f>
        <v>105103-HOSPITAL ILLAPEL</v>
      </c>
      <c r="W41" s="40">
        <v>4</v>
      </c>
      <c r="X41" s="40">
        <v>2202</v>
      </c>
    </row>
    <row r="42" spans="1:24" x14ac:dyDescent="0.25">
      <c r="A42" s="39" t="s">
        <v>30</v>
      </c>
      <c r="B42" s="39" t="str">
        <f>IFERROR(VLOOKUP($A42,[1]Establecimientos!$A$1:$E$175,5,FALSE),0)</f>
        <v>105103-HOSPITAL ILLAPEL</v>
      </c>
      <c r="C42" s="40">
        <v>5</v>
      </c>
      <c r="D42" s="40">
        <v>18</v>
      </c>
      <c r="U42" s="39" t="s">
        <v>30</v>
      </c>
      <c r="V42" s="39" t="str">
        <f>IFERROR(VLOOKUP($U42,[1]Establecimientos!$A$1:$E$175,5,FALSE),0)</f>
        <v>105103-HOSPITAL ILLAPEL</v>
      </c>
      <c r="W42" s="40">
        <v>5</v>
      </c>
      <c r="X42" s="40">
        <v>2249</v>
      </c>
    </row>
    <row r="43" spans="1:24" x14ac:dyDescent="0.25">
      <c r="A43" s="39" t="s">
        <v>30</v>
      </c>
      <c r="B43" s="39" t="str">
        <f>IFERROR(VLOOKUP($A43,[1]Establecimientos!$A$1:$E$175,5,FALSE),0)</f>
        <v>105103-HOSPITAL ILLAPEL</v>
      </c>
      <c r="C43" s="40">
        <v>6</v>
      </c>
      <c r="D43" s="40">
        <v>36</v>
      </c>
      <c r="U43" s="39" t="s">
        <v>30</v>
      </c>
      <c r="V43" s="39" t="str">
        <f>IFERROR(VLOOKUP($U43,[1]Establecimientos!$A$1:$E$175,5,FALSE),0)</f>
        <v>105103-HOSPITAL ILLAPEL</v>
      </c>
      <c r="W43" s="40">
        <v>6</v>
      </c>
      <c r="X43" s="40">
        <v>2420</v>
      </c>
    </row>
    <row r="44" spans="1:24" x14ac:dyDescent="0.25">
      <c r="A44" s="39" t="s">
        <v>30</v>
      </c>
      <c r="B44" s="39" t="str">
        <f>IFERROR(VLOOKUP($A44,[1]Establecimientos!$A$1:$E$175,5,FALSE),0)</f>
        <v>105103-HOSPITAL ILLAPEL</v>
      </c>
      <c r="C44" s="40">
        <v>7</v>
      </c>
      <c r="D44" s="40">
        <v>55</v>
      </c>
      <c r="U44" s="39" t="s">
        <v>30</v>
      </c>
      <c r="V44" s="39" t="str">
        <f>IFERROR(VLOOKUP($U44,[1]Establecimientos!$A$1:$E$175,5,FALSE),0)</f>
        <v>105103-HOSPITAL ILLAPEL</v>
      </c>
      <c r="W44" s="40">
        <v>7</v>
      </c>
      <c r="X44" s="40">
        <v>2081</v>
      </c>
    </row>
    <row r="45" spans="1:24" x14ac:dyDescent="0.25">
      <c r="A45" s="39" t="s">
        <v>30</v>
      </c>
      <c r="B45" s="39" t="str">
        <f>IFERROR(VLOOKUP($A45,[1]Establecimientos!$A$1:$E$175,5,FALSE),0)</f>
        <v>105103-HOSPITAL ILLAPEL</v>
      </c>
      <c r="C45" s="40">
        <v>8</v>
      </c>
      <c r="D45" s="40">
        <v>36</v>
      </c>
      <c r="U45" s="39" t="s">
        <v>30</v>
      </c>
      <c r="V45" s="39" t="str">
        <f>IFERROR(VLOOKUP($U45,[1]Establecimientos!$A$1:$E$175,5,FALSE),0)</f>
        <v>105103-HOSPITAL ILLAPEL</v>
      </c>
      <c r="W45" s="40">
        <v>8</v>
      </c>
      <c r="X45" s="40">
        <v>2553</v>
      </c>
    </row>
    <row r="46" spans="1:24" x14ac:dyDescent="0.25">
      <c r="A46" s="39" t="s">
        <v>30</v>
      </c>
      <c r="B46" s="39" t="str">
        <f>IFERROR(VLOOKUP($A46,[1]Establecimientos!$A$1:$E$175,5,FALSE),0)</f>
        <v>105103-HOSPITAL ILLAPEL</v>
      </c>
      <c r="C46" s="40">
        <v>9</v>
      </c>
      <c r="D46" s="40">
        <v>36</v>
      </c>
      <c r="U46" s="39" t="s">
        <v>30</v>
      </c>
      <c r="V46" s="39" t="str">
        <f>IFERROR(VLOOKUP($U46,[1]Establecimientos!$A$1:$E$175,5,FALSE),0)</f>
        <v>105103-HOSPITAL ILLAPEL</v>
      </c>
      <c r="W46" s="40">
        <v>9</v>
      </c>
      <c r="X46" s="40">
        <v>2368</v>
      </c>
    </row>
    <row r="47" spans="1:24" x14ac:dyDescent="0.25">
      <c r="A47" s="39" t="s">
        <v>30</v>
      </c>
      <c r="B47" s="39" t="str">
        <f>IFERROR(VLOOKUP($A47,[1]Establecimientos!$A$1:$E$175,5,FALSE),0)</f>
        <v>105103-HOSPITAL ILLAPEL</v>
      </c>
      <c r="C47" s="40">
        <v>10</v>
      </c>
      <c r="D47" s="40">
        <v>265</v>
      </c>
      <c r="U47" s="39" t="s">
        <v>30</v>
      </c>
      <c r="V47" s="39" t="str">
        <f>IFERROR(VLOOKUP($U47,[1]Establecimientos!$A$1:$E$175,5,FALSE),0)</f>
        <v>105103-HOSPITAL ILLAPEL</v>
      </c>
      <c r="W47" s="40">
        <v>10</v>
      </c>
      <c r="X47" s="40">
        <v>2979</v>
      </c>
    </row>
    <row r="48" spans="1:24" x14ac:dyDescent="0.25">
      <c r="A48" s="39" t="s">
        <v>30</v>
      </c>
      <c r="B48" s="39" t="str">
        <f>IFERROR(VLOOKUP($A48,[1]Establecimientos!$A$1:$E$175,5,FALSE),0)</f>
        <v>105103-HOSPITAL ILLAPEL</v>
      </c>
      <c r="C48" s="40">
        <v>11</v>
      </c>
      <c r="D48" s="40">
        <v>170</v>
      </c>
      <c r="U48" s="39" t="s">
        <v>30</v>
      </c>
      <c r="V48" s="39" t="str">
        <f>IFERROR(VLOOKUP($U48,[1]Establecimientos!$A$1:$E$175,5,FALSE),0)</f>
        <v>105103-HOSPITAL ILLAPEL</v>
      </c>
      <c r="W48" s="40">
        <v>11</v>
      </c>
      <c r="X48" s="40">
        <v>3181</v>
      </c>
    </row>
    <row r="49" spans="1:24" x14ac:dyDescent="0.25">
      <c r="A49" s="39" t="s">
        <v>30</v>
      </c>
      <c r="B49" s="39" t="str">
        <f>IFERROR(VLOOKUP($A49,[1]Establecimientos!$A$1:$E$175,5,FALSE),0)</f>
        <v>105103-HOSPITAL ILLAPEL</v>
      </c>
      <c r="C49" s="40">
        <v>12</v>
      </c>
      <c r="D49" s="40">
        <v>47</v>
      </c>
      <c r="U49" s="39" t="s">
        <v>30</v>
      </c>
      <c r="V49" s="39" t="str">
        <f>IFERROR(VLOOKUP($U49,[1]Establecimientos!$A$1:$E$175,5,FALSE),0)</f>
        <v>105103-HOSPITAL ILLAPEL</v>
      </c>
      <c r="W49" s="40">
        <v>12</v>
      </c>
      <c r="X49" s="40">
        <v>2327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COMGES 11</vt:lpstr>
      <vt:lpstr>Datos11.2</vt:lpstr>
      <vt:lpstr>Datos11.3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Estadísticas</dc:creator>
  <cp:lastModifiedBy>Estadísticas</cp:lastModifiedBy>
  <dcterms:created xsi:type="dcterms:W3CDTF">2020-06-03T16:49:13Z</dcterms:created>
  <dcterms:modified xsi:type="dcterms:W3CDTF">2023-01-23T15:02:52Z</dcterms:modified>
</cp:coreProperties>
</file>