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 codeName="{564CA151-5A5B-428A-3C10-775976492406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onsolidados\2021\consolidados hechos\"/>
    </mc:Choice>
  </mc:AlternateContent>
  <xr:revisionPtr revIDLastSave="0" documentId="8_{13E95815-0BAD-4CE3-B54B-BA3F405B01DD}" xr6:coauthVersionLast="45" xr6:coauthVersionMax="45" xr10:uidLastSave="{00000000-0000-0000-0000-000000000000}"/>
  <workbookProtection workbookPassword="FA1E" lockStructure="1"/>
  <bookViews>
    <workbookView xWindow="-120" yWindow="-120" windowWidth="29040" windowHeight="15840" xr2:uid="{00000000-000D-0000-FFFF-FFFF00000000}"/>
  </bookViews>
  <sheets>
    <sheet name="NOMBRE" sheetId="1" r:id="rId1"/>
    <sheet name="D15" sheetId="2" r:id="rId2"/>
    <sheet name="D16" sheetId="3" r:id="rId3"/>
    <sheet name="Control" sheetId="4" r:id="rId4"/>
    <sheet name="MACROS" sheetId="5" r:id="rId5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4" i="3" l="1"/>
  <c r="F24" i="3"/>
  <c r="E24" i="3"/>
  <c r="D24" i="3"/>
  <c r="C24" i="3" l="1"/>
  <c r="L39" i="3" l="1"/>
  <c r="K39" i="3"/>
  <c r="J39" i="3"/>
  <c r="I39" i="3"/>
  <c r="G39" i="3"/>
  <c r="F39" i="3"/>
  <c r="E39" i="3"/>
  <c r="D39" i="3"/>
  <c r="H39" i="3"/>
  <c r="C39" i="3"/>
  <c r="K54" i="2" l="1"/>
  <c r="E17" i="2"/>
  <c r="J79" i="2"/>
  <c r="N79" i="2"/>
  <c r="D15" i="3" l="1"/>
  <c r="C15" i="3"/>
  <c r="M42" i="2" l="1"/>
  <c r="L42" i="2"/>
  <c r="K42" i="2"/>
  <c r="J42" i="2"/>
  <c r="E42" i="2"/>
  <c r="P79" i="2"/>
  <c r="E79" i="2"/>
  <c r="Q96" i="2"/>
  <c r="P96" i="2"/>
  <c r="M96" i="2"/>
  <c r="L96" i="2"/>
  <c r="K96" i="2"/>
  <c r="G95" i="2"/>
  <c r="G94" i="2"/>
  <c r="G93" i="2"/>
  <c r="G92" i="2"/>
  <c r="G91" i="2"/>
  <c r="G90" i="2"/>
  <c r="G89" i="2"/>
  <c r="G88" i="2"/>
  <c r="G87" i="2"/>
  <c r="F96" i="2"/>
  <c r="E96" i="2"/>
  <c r="D96" i="2"/>
  <c r="G30" i="3"/>
  <c r="K30" i="3" s="1"/>
  <c r="G29" i="3"/>
  <c r="K29" i="3" s="1"/>
  <c r="F30" i="3"/>
  <c r="F29" i="3"/>
  <c r="L30" i="3" l="1"/>
  <c r="L29" i="3"/>
  <c r="G96" i="2"/>
  <c r="Q76" i="2" l="1"/>
  <c r="AC52" i="2" l="1"/>
  <c r="J17" i="2"/>
  <c r="L23" i="2"/>
  <c r="AB15" i="2" l="1"/>
  <c r="AG57" i="2" l="1"/>
  <c r="AH57" i="2"/>
  <c r="AI57" i="2"/>
  <c r="AJ57" i="2"/>
  <c r="AE52" i="2"/>
  <c r="AD52" i="2"/>
  <c r="AB52" i="2"/>
  <c r="AB18" i="2"/>
  <c r="AC15" i="2" l="1"/>
  <c r="AE15" i="2" l="1"/>
  <c r="AD15" i="2"/>
  <c r="O79" i="2" l="1"/>
  <c r="M79" i="2"/>
  <c r="L79" i="2"/>
  <c r="K79" i="2"/>
  <c r="I79" i="2"/>
  <c r="H79" i="2"/>
  <c r="G79" i="2"/>
  <c r="F79" i="2"/>
  <c r="P68" i="2"/>
  <c r="O68" i="2"/>
  <c r="N68" i="2"/>
  <c r="M68" i="2"/>
  <c r="L68" i="2"/>
  <c r="K68" i="2"/>
  <c r="J68" i="2"/>
  <c r="I68" i="2"/>
  <c r="H68" i="2"/>
  <c r="G68" i="2"/>
  <c r="F68" i="2"/>
  <c r="E68" i="2"/>
  <c r="I95" i="2"/>
  <c r="I94" i="2"/>
  <c r="F28" i="2"/>
  <c r="E28" i="2"/>
  <c r="D68" i="2" l="1"/>
  <c r="AB20" i="3"/>
  <c r="AB21" i="3"/>
  <c r="AB22" i="3"/>
  <c r="AB23" i="3"/>
  <c r="AB19" i="3"/>
  <c r="AC11" i="3"/>
  <c r="AC12" i="3"/>
  <c r="AC13" i="3"/>
  <c r="AC14" i="3"/>
  <c r="AC10" i="3"/>
  <c r="Q58" i="2" l="1"/>
  <c r="Q57" i="2"/>
  <c r="Q56" i="2"/>
  <c r="Q55" i="2"/>
  <c r="Q52" i="2"/>
  <c r="Q50" i="2"/>
  <c r="AJ52" i="2"/>
  <c r="AI52" i="2"/>
  <c r="AH52" i="2"/>
  <c r="AG52" i="2"/>
  <c r="P42" i="2"/>
  <c r="O42" i="2"/>
  <c r="N42" i="2"/>
  <c r="I42" i="2"/>
  <c r="H42" i="2"/>
  <c r="G42" i="2"/>
  <c r="F42" i="2"/>
  <c r="I28" i="2"/>
  <c r="H28" i="2"/>
  <c r="G28" i="2"/>
  <c r="I31" i="2"/>
  <c r="H31" i="2"/>
  <c r="G31" i="2"/>
  <c r="F31" i="2"/>
  <c r="E31" i="2"/>
  <c r="H95" i="2"/>
  <c r="H94" i="2"/>
  <c r="AJ15" i="2"/>
  <c r="AI15" i="2"/>
  <c r="AH15" i="2"/>
  <c r="AG15" i="2"/>
  <c r="D28" i="2" l="1"/>
  <c r="Q18" i="2"/>
  <c r="Q15" i="2"/>
  <c r="Q20" i="2"/>
  <c r="Q13" i="2"/>
  <c r="I93" i="2" l="1"/>
  <c r="I92" i="2"/>
  <c r="L54" i="2"/>
  <c r="J54" i="2"/>
  <c r="I54" i="2"/>
  <c r="H54" i="2"/>
  <c r="G54" i="2"/>
  <c r="F54" i="2"/>
  <c r="E54" i="2"/>
  <c r="I87" i="2" l="1"/>
  <c r="I91" i="2"/>
  <c r="I89" i="2"/>
  <c r="D42" i="2"/>
  <c r="J94" i="2"/>
  <c r="H93" i="2"/>
  <c r="H92" i="2"/>
  <c r="I17" i="2"/>
  <c r="H17" i="2"/>
  <c r="G17" i="2"/>
  <c r="F17" i="2"/>
  <c r="N94" i="2" l="1"/>
  <c r="H89" i="2"/>
  <c r="H91" i="2"/>
  <c r="J95" i="2"/>
  <c r="N95" i="2" s="1"/>
  <c r="O95" i="2" s="1"/>
  <c r="H90" i="2"/>
  <c r="H87" i="2"/>
  <c r="J87" i="2" s="1"/>
  <c r="N87" i="2" s="1"/>
  <c r="O87" i="2" s="1"/>
  <c r="AE23" i="3"/>
  <c r="AE22" i="3"/>
  <c r="AE21" i="3"/>
  <c r="AE20" i="3"/>
  <c r="AD23" i="3"/>
  <c r="AD22" i="3"/>
  <c r="AD21" i="3"/>
  <c r="AD20" i="3"/>
  <c r="H20" i="3"/>
  <c r="H22" i="3"/>
  <c r="E12" i="3"/>
  <c r="I3" i="1"/>
  <c r="B4" i="5" s="1"/>
  <c r="C4" i="4"/>
  <c r="B5" i="3"/>
  <c r="B4" i="3"/>
  <c r="B3" i="3"/>
  <c r="B2" i="3"/>
  <c r="B5" i="2"/>
  <c r="B4" i="2"/>
  <c r="B3" i="2"/>
  <c r="B2" i="2"/>
  <c r="I6" i="1"/>
  <c r="AG6" i="1" s="1"/>
  <c r="I5" i="1"/>
  <c r="AG5" i="1" s="1"/>
  <c r="I4" i="1"/>
  <c r="AG4" i="1" s="1"/>
  <c r="I2" i="1"/>
  <c r="AG2" i="1" s="1"/>
  <c r="K17" i="2"/>
  <c r="L17" i="2"/>
  <c r="L32" i="2" s="1"/>
  <c r="N17" i="2"/>
  <c r="O17" i="2"/>
  <c r="P17" i="2"/>
  <c r="P23" i="2"/>
  <c r="Q38" i="2"/>
  <c r="H23" i="3"/>
  <c r="AE19" i="3"/>
  <c r="AD19" i="3"/>
  <c r="Q39" i="2"/>
  <c r="K23" i="2"/>
  <c r="M17" i="2"/>
  <c r="N23" i="2"/>
  <c r="E23" i="2"/>
  <c r="F23" i="2"/>
  <c r="G23" i="2"/>
  <c r="G32" i="2" s="1"/>
  <c r="H23" i="2"/>
  <c r="H32" i="2" s="1"/>
  <c r="I23" i="2"/>
  <c r="I32" i="2" s="1"/>
  <c r="J23" i="2"/>
  <c r="M23" i="2"/>
  <c r="O23" i="2"/>
  <c r="I88" i="2"/>
  <c r="I90" i="2"/>
  <c r="F60" i="2"/>
  <c r="F65" i="2"/>
  <c r="H60" i="2"/>
  <c r="H65" i="2"/>
  <c r="I60" i="2"/>
  <c r="I65" i="2"/>
  <c r="M54" i="2"/>
  <c r="N54" i="2"/>
  <c r="N60" i="2"/>
  <c r="N65" i="2"/>
  <c r="O54" i="2"/>
  <c r="O60" i="2"/>
  <c r="O65" i="2"/>
  <c r="P54" i="2"/>
  <c r="E60" i="2"/>
  <c r="G60" i="2"/>
  <c r="G65" i="2"/>
  <c r="J60" i="2"/>
  <c r="J65" i="2"/>
  <c r="K60" i="2"/>
  <c r="L60" i="2"/>
  <c r="M60" i="2"/>
  <c r="P60" i="2"/>
  <c r="E65" i="2"/>
  <c r="K65" i="2"/>
  <c r="L65" i="2"/>
  <c r="M65" i="2"/>
  <c r="P65" i="2"/>
  <c r="H21" i="3"/>
  <c r="J92" i="2"/>
  <c r="N92" i="2" s="1"/>
  <c r="I96" i="2" l="1"/>
  <c r="H69" i="2"/>
  <c r="E69" i="2"/>
  <c r="J91" i="2"/>
  <c r="AE205" i="3"/>
  <c r="E12" i="4" s="1"/>
  <c r="O69" i="2"/>
  <c r="L69" i="2"/>
  <c r="I69" i="2"/>
  <c r="F69" i="2"/>
  <c r="M69" i="2"/>
  <c r="J69" i="2"/>
  <c r="P69" i="2"/>
  <c r="K69" i="2"/>
  <c r="G69" i="2"/>
  <c r="N69" i="2"/>
  <c r="O94" i="2"/>
  <c r="F32" i="2"/>
  <c r="D23" i="2"/>
  <c r="AG3" i="1"/>
  <c r="AG7" i="1" s="1"/>
  <c r="E18" i="4" s="1"/>
  <c r="E14" i="3"/>
  <c r="E13" i="3"/>
  <c r="H88" i="2"/>
  <c r="J88" i="2" s="1"/>
  <c r="N88" i="2" s="1"/>
  <c r="O88" i="2" s="1"/>
  <c r="E11" i="3"/>
  <c r="E32" i="2"/>
  <c r="N32" i="2"/>
  <c r="M32" i="2"/>
  <c r="P32" i="2"/>
  <c r="K32" i="2"/>
  <c r="O32" i="2"/>
  <c r="J32" i="2"/>
  <c r="D17" i="2"/>
  <c r="E10" i="3"/>
  <c r="H19" i="3"/>
  <c r="D79" i="2"/>
  <c r="D65" i="2"/>
  <c r="J93" i="2"/>
  <c r="N93" i="2" s="1"/>
  <c r="O93" i="2" s="1"/>
  <c r="AG149" i="2"/>
  <c r="E11" i="4" s="1"/>
  <c r="J89" i="2"/>
  <c r="N89" i="2" s="1"/>
  <c r="O89" i="2" s="1"/>
  <c r="O92" i="2"/>
  <c r="J90" i="2"/>
  <c r="N90" i="2" s="1"/>
  <c r="O90" i="2" s="1"/>
  <c r="D60" i="2"/>
  <c r="D54" i="2"/>
  <c r="D31" i="2"/>
  <c r="H96" i="2" l="1"/>
  <c r="N91" i="2"/>
  <c r="J96" i="2"/>
  <c r="B205" i="3"/>
  <c r="E8" i="4" s="1"/>
  <c r="AC30" i="3"/>
  <c r="AC29" i="3"/>
  <c r="E6" i="4"/>
  <c r="D32" i="2"/>
  <c r="D69" i="2"/>
  <c r="E100" i="4"/>
  <c r="O91" i="2" l="1"/>
  <c r="O96" i="2" s="1"/>
  <c r="N96" i="2"/>
  <c r="B149" i="2" l="1"/>
  <c r="E7" i="4" s="1"/>
  <c r="E10" i="4" s="1"/>
  <c r="E13" i="4" s="1"/>
  <c r="B10" i="5" s="1"/>
</calcChain>
</file>

<file path=xl/sharedStrings.xml><?xml version="1.0" encoding="utf-8"?>
<sst xmlns="http://schemas.openxmlformats.org/spreadsheetml/2006/main" count="944" uniqueCount="213">
  <si>
    <t>DATOS DEL ESTABLECIMIENTO</t>
  </si>
  <si>
    <t>CÓDIGOS</t>
  </si>
  <si>
    <t>NOMBRE DE COMUNA</t>
  </si>
  <si>
    <t>DEPENDENCIA</t>
  </si>
  <si>
    <t>MES:</t>
  </si>
  <si>
    <t>AÑO:</t>
  </si>
  <si>
    <t>Director Servicio de Salud o Director Establecimiento</t>
  </si>
  <si>
    <t>ENERO</t>
  </si>
  <si>
    <t>SERVICIO DE SALUD</t>
  </si>
  <si>
    <t>Jefe de Estadisticas</t>
  </si>
  <si>
    <t>FEBRERO</t>
  </si>
  <si>
    <t>MUNICIPAL</t>
  </si>
  <si>
    <t>MARZO</t>
  </si>
  <si>
    <t>ABRIL</t>
  </si>
  <si>
    <t>MINSAL - DEIS</t>
  </si>
  <si>
    <t>MAYO</t>
  </si>
  <si>
    <t>JUNIO</t>
  </si>
  <si>
    <t>SERIE D</t>
  </si>
  <si>
    <t>JULIO</t>
  </si>
  <si>
    <t>AGOSTO</t>
  </si>
  <si>
    <t>SEPTIEMBRE</t>
  </si>
  <si>
    <t>OCTUBRE</t>
  </si>
  <si>
    <t>NOVIEMBRE</t>
  </si>
  <si>
    <t>DICIEMBRE</t>
  </si>
  <si>
    <t>TOTAL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</si>
  <si>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</si>
  <si>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</si>
  <si>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</si>
  <si>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</si>
  <si>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</si>
  <si>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</si>
  <si>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</si>
  <si>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Bajo peso</t>
  </si>
  <si>
    <t>Saldo Mes Anterior</t>
  </si>
  <si>
    <t>Necesidades</t>
  </si>
  <si>
    <t>Planta</t>
  </si>
  <si>
    <t>Por traspaso</t>
  </si>
  <si>
    <t>Traspaso</t>
  </si>
  <si>
    <t>Bodega del 
estableci-
miento</t>
  </si>
  <si>
    <t>Bodegas Centrales</t>
  </si>
  <si>
    <t>Total</t>
  </si>
  <si>
    <t>Otros: 
(demostraciones, 
donaciones, etc.)</t>
  </si>
  <si>
    <t>NÚMERO DE ERRORES  SEGÚN :</t>
  </si>
  <si>
    <t>A.- OMISIÓN DE INFORMACIÓN</t>
  </si>
  <si>
    <t>B: VALIDACIÓN DE LOS DATOS</t>
  </si>
  <si>
    <t>REM</t>
  </si>
  <si>
    <t>REM
SIN DATOS</t>
  </si>
  <si>
    <t>CAUSAL</t>
  </si>
  <si>
    <t>OTRA CAUSAL (indicar)</t>
  </si>
  <si>
    <t>HOJA NOMBRE</t>
  </si>
  <si>
    <t>Licencia médica</t>
  </si>
  <si>
    <t>REM 15</t>
  </si>
  <si>
    <t>Feriado Legal</t>
  </si>
  <si>
    <t>REM16</t>
  </si>
  <si>
    <t>No hubo profesional</t>
  </si>
  <si>
    <t>No corresponde REM</t>
  </si>
  <si>
    <t>TOTAL REM SIN INFORMACIÓN</t>
  </si>
  <si>
    <t>Otra causa justificada</t>
  </si>
  <si>
    <t>TOTAL DE ERRORES</t>
  </si>
  <si>
    <t>Hoja de Macros y Utilidades</t>
  </si>
  <si>
    <t>COPIA Y PEGA A VALORES TODAS LAS HOJAS
GRABELO CON OTRO NOMBRE</t>
  </si>
  <si>
    <t>Contraseña para copia del archivo :DEIS</t>
  </si>
  <si>
    <t>TOTAL DE ERRORES REM 15</t>
  </si>
  <si>
    <t>TOTAL DE ERRORES REM 16</t>
  </si>
  <si>
    <t>Establecimiento de Mayor Complejidad (EMAYC)</t>
  </si>
  <si>
    <t>Establecimiento de Mediana Complejidad (EMEDC)</t>
  </si>
  <si>
    <t>Establecimiento de Menor Complejidad (EMENC)</t>
  </si>
  <si>
    <t>Centros de Diagnóstico Terapéutico (CDT)</t>
  </si>
  <si>
    <t>Centro de Referencia de Salud (CRS)</t>
  </si>
  <si>
    <t>Consultorio General Urbano (CGU)</t>
  </si>
  <si>
    <t>Consultorio General Urbano (CGU) - CESFAM</t>
  </si>
  <si>
    <t>Consultorio General Rural (CGR)</t>
  </si>
  <si>
    <t>Consultorio General Rural (CGR) - CESFAM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</si>
  <si>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</si>
  <si>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</si>
  <si>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</si>
  <si>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</si>
  <si>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TIPO DE ESTABLECIMIENTO/ESTRATEGIA</t>
  </si>
  <si>
    <t>Centro de Atención Funcionarios (CAF)</t>
  </si>
  <si>
    <t>Clínica Dental Móvil (CDM)</t>
  </si>
  <si>
    <t>Dirección Servicio de Salud (DSS)</t>
  </si>
  <si>
    <t>Servicio de Atención Primaria de Urgencia (SAPU)</t>
  </si>
  <si>
    <t>OTRA INSTITUCIÓN (Delegado)</t>
  </si>
  <si>
    <t>Laboratorio Clínico o Dental</t>
  </si>
  <si>
    <t>Servicio de Atención Primaria de Urgencia Dental (SAPUDENT)</t>
  </si>
  <si>
    <t>Centro de Rehabilitación (CR)</t>
  </si>
  <si>
    <t>Hospital de Campaña</t>
  </si>
  <si>
    <t>NOMBRE ESTABLECIMIENTO/ESTRATEGIA</t>
  </si>
  <si>
    <t>Consultorio General Urbano(CGU) con SAPU/SAR/SUR</t>
  </si>
  <si>
    <t>Consultorio General Urbano (CGU) - CESFAM con SAPU/SAR/SUR</t>
  </si>
  <si>
    <t>Consultorio General Rural (CGR) con SAPU/SAR/SUR</t>
  </si>
  <si>
    <t>Consultorio General Rural (CGR) - CESFAM con SAPU/SAR/SUR</t>
  </si>
  <si>
    <t>Servicio de Atención Primaria de Urgencia de Alta Resolución (SAR)</t>
  </si>
  <si>
    <t>Leche Purita Fortificada (LPF)</t>
  </si>
  <si>
    <t>Purita Cereal (PC)</t>
  </si>
  <si>
    <t>Purita Mamá (PM)</t>
  </si>
  <si>
    <t>Fórmula de Inicio (FI)</t>
  </si>
  <si>
    <t>Mi Sopita (MS)</t>
  </si>
  <si>
    <t>Fórmula de Prematuros (FP)</t>
  </si>
  <si>
    <t>Fórmula de Continuación (FC)</t>
  </si>
  <si>
    <t>Menores a 6 años</t>
  </si>
  <si>
    <t>Lactancia 
materna 
exclusiva</t>
  </si>
  <si>
    <t>Lactancia 
materna 
predominante</t>
  </si>
  <si>
    <t>Prematuros Extremos</t>
  </si>
  <si>
    <t>Programas Sociales (*)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</si>
  <si>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</si>
  <si>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</si>
  <si>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</si>
  <si>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</si>
  <si>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</si>
  <si>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70 años y más (independiente del motivo de ingreso</t>
  </si>
  <si>
    <t>REM-D.16.    Programa de Alimentación Complementaria del Adulto Mayor (PACAM)</t>
  </si>
  <si>
    <t>Grupo Programático</t>
  </si>
  <si>
    <t>Crema Años Dorados (CAD)</t>
  </si>
  <si>
    <t>Bebida Láctea Años Dorados (BLAD)</t>
  </si>
  <si>
    <t>Ingresos del mes</t>
  </si>
  <si>
    <t>Inasistentes del mes</t>
  </si>
  <si>
    <t>Sección B: PACAM - Número de personas que retiran</t>
  </si>
  <si>
    <t>Sección A: PACAM - Cantidad distribuida (kg)</t>
  </si>
  <si>
    <t>Sección D: PACAM - Número de personas que retiran, pertenecientes al PRAIS (incluidos en Sección B)</t>
  </si>
  <si>
    <t>Alimentos</t>
  </si>
  <si>
    <t>Saldo mes anterior</t>
  </si>
  <si>
    <t>Ingresos</t>
  </si>
  <si>
    <t>Total disponible</t>
  </si>
  <si>
    <t>Egresos</t>
  </si>
  <si>
    <t>Distribuido a beneficiarios</t>
  </si>
  <si>
    <t>Mermas (Incluye faltantes)</t>
  </si>
  <si>
    <t>Total egresos</t>
  </si>
  <si>
    <t>Saldo mes siguiente</t>
  </si>
  <si>
    <t>Sección C: Existencia y movimiento de productos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</si>
  <si>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</si>
  <si>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</si>
  <si>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</si>
  <si>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</si>
  <si>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Gestantes</t>
  </si>
  <si>
    <t>Madre con hijo/a menor a 6 meses</t>
  </si>
  <si>
    <t>Normal, sobrepeso y obesas</t>
  </si>
  <si>
    <t>Fórmula
predominante o exclusiva</t>
  </si>
  <si>
    <t>Básico</t>
  </si>
  <si>
    <t>Refuerzo</t>
  </si>
  <si>
    <t>Subtotal</t>
  </si>
  <si>
    <t>Nota: (*) Información referencial, ya incluida en los subprogramas.</t>
  </si>
  <si>
    <t>Total Disponible</t>
  </si>
  <si>
    <t>Otros: 
demostra-
ciones, dona-
ciones, etc</t>
  </si>
  <si>
    <t>Total Egresos</t>
  </si>
  <si>
    <t>Bodegas centrales</t>
  </si>
  <si>
    <t>Fórmula Prematuros</t>
  </si>
  <si>
    <t>Fórmula Continuación</t>
  </si>
  <si>
    <t>Distribuido</t>
  </si>
  <si>
    <t>Intrasistema</t>
  </si>
  <si>
    <t>Extrasistema</t>
  </si>
  <si>
    <t>Sección B: PNAC - Número de personas intrasistema que retiran</t>
  </si>
  <si>
    <t>Bodega del 
establecimiento</t>
  </si>
  <si>
    <t>Formula Extensamente Hidrolizada (FEH)</t>
  </si>
  <si>
    <t>Formula aminoacídica (FAA)</t>
  </si>
  <si>
    <t>Alergia a la proteína de la leche de vaca</t>
  </si>
  <si>
    <t>Fórmula Extensamente Hidrolizada (FEH)</t>
  </si>
  <si>
    <t>Fórmula Aminoacídica (FAA)</t>
  </si>
  <si>
    <t>Alergia a la Proteína de la leche de vaca</t>
  </si>
  <si>
    <t>Sección C: PNAC: Cantidad distribuida (kg) a personas extrasistema (incluye modalidad libre elección)</t>
  </si>
  <si>
    <t>Sección D: PNAC - Número de personas extrasistema que retiran</t>
  </si>
  <si>
    <t>Sección E: Existencia y movimiento total de productos (Intrasistema y Extrasistema)</t>
  </si>
  <si>
    <t>Alergia a la Proteína de la leche de vaca **</t>
  </si>
  <si>
    <t>(**) Exclusivamente para Fuerzas Armadas y de Orden</t>
  </si>
  <si>
    <t>Alergia a la proteína de la leche de vaca **</t>
  </si>
  <si>
    <t>Total (Kg)</t>
  </si>
  <si>
    <t>Versión 1.0: ENERO 2021</t>
  </si>
  <si>
    <t>Ambos Sexos</t>
  </si>
  <si>
    <t>Hombres</t>
  </si>
  <si>
    <t>Mujeres</t>
  </si>
  <si>
    <t>15010100</t>
  </si>
  <si>
    <t>15010200</t>
  </si>
  <si>
    <t>15010300</t>
  </si>
  <si>
    <t>15010400</t>
  </si>
  <si>
    <t>15010500</t>
  </si>
  <si>
    <t>15030100</t>
  </si>
  <si>
    <t>15030200</t>
  </si>
  <si>
    <t>15050100</t>
  </si>
  <si>
    <t>15050200</t>
  </si>
  <si>
    <t>15050500</t>
  </si>
  <si>
    <t>15020100</t>
  </si>
  <si>
    <t>15020200</t>
  </si>
  <si>
    <t>15020300</t>
  </si>
  <si>
    <t>15020400</t>
  </si>
  <si>
    <t>15020500</t>
  </si>
  <si>
    <t>15040100</t>
  </si>
  <si>
    <t>15040200</t>
  </si>
  <si>
    <t>15060100</t>
  </si>
  <si>
    <t>15060200</t>
  </si>
  <si>
    <t>16090300</t>
  </si>
  <si>
    <t>16200210</t>
  </si>
  <si>
    <t>16090500</t>
  </si>
  <si>
    <t>16090600</t>
  </si>
  <si>
    <t>16090100</t>
  </si>
  <si>
    <t>16100300</t>
  </si>
  <si>
    <t>16200220</t>
  </si>
  <si>
    <t>16100600</t>
  </si>
  <si>
    <t>16100700</t>
  </si>
  <si>
    <t>16100100</t>
  </si>
  <si>
    <t>COL01</t>
  </si>
  <si>
    <t>COL02</t>
  </si>
  <si>
    <t>COL03</t>
  </si>
  <si>
    <t>COL04</t>
  </si>
  <si>
    <t>COL05</t>
  </si>
  <si>
    <t>COL06</t>
  </si>
  <si>
    <t>COL07</t>
  </si>
  <si>
    <t>COL08</t>
  </si>
  <si>
    <t>COL09</t>
  </si>
  <si>
    <t>COL10</t>
  </si>
  <si>
    <t>COL11</t>
  </si>
  <si>
    <t>COL12</t>
  </si>
  <si>
    <t>COL13</t>
  </si>
  <si>
    <t>Crema Años Dorados-Bebida Lactea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</si>
</sst>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#,##0.0_)"/>
    <numFmt numFmtId="166" formatCode="#,##0_)"/>
    <numFmt numFmtId="167" formatCode="_-[$€]\ * #,##0.00_-;\-[$€]\ * #,##0.00_-;_-[$€]\ * &quot;-&quot;??_-;_-@_-"/>
    <numFmt numFmtId="168" formatCode="0.000"/>
  </numFmts>
  <fonts count="43" x14ac:knownFonts="1">
    <font>
      <sz val="10"/>
      <name val="Arial"/>
    </font>
    <font>
      <sz val="10"/>
      <name val="Arial"/>
      <family val="2"/>
    </font>
    <font>
      <b/>
      <sz val="11"/>
      <name val="Verdana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sz val="11"/>
      <name val="Calibri"/>
      <family val="2"/>
    </font>
    <font>
      <b/>
      <sz val="24"/>
      <name val="Verdana"/>
      <family val="2"/>
    </font>
    <font>
      <sz val="8"/>
      <name val="Arial"/>
      <family val="2"/>
    </font>
    <font>
      <sz val="10"/>
      <name val="Comic Sans MS"/>
      <family val="4"/>
    </font>
    <font>
      <b/>
      <sz val="14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2"/>
      <name val="Arial"/>
      <family val="2"/>
    </font>
    <font>
      <b/>
      <sz val="11"/>
      <color indexed="60"/>
      <name val="Verdana"/>
      <family val="2"/>
    </font>
    <font>
      <sz val="11"/>
      <name val="Verdana"/>
      <family val="2"/>
    </font>
    <font>
      <sz val="11"/>
      <color indexed="60"/>
      <name val="Verdana"/>
      <family val="2"/>
    </font>
    <font>
      <sz val="11"/>
      <color indexed="42"/>
      <name val="Verdana"/>
      <family val="2"/>
    </font>
    <font>
      <sz val="10"/>
      <color indexed="17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sz val="8"/>
      <color indexed="9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Verdana"/>
      <family val="2"/>
    </font>
    <font>
      <b/>
      <sz val="8"/>
      <color rgb="FFFF0000"/>
      <name val="Verdana"/>
      <family val="2"/>
    </font>
    <font>
      <sz val="10"/>
      <color indexed="30"/>
      <name val="Verdana"/>
      <family val="2"/>
    </font>
    <font>
      <sz val="9"/>
      <color rgb="FF0070C0"/>
      <name val="Verdana"/>
      <family val="2"/>
    </font>
    <font>
      <sz val="10"/>
      <color rgb="FFFF0000"/>
      <name val="Verdana"/>
      <family val="2"/>
    </font>
    <font>
      <sz val="9"/>
      <color rgb="FFFF0000"/>
      <name val="Verdana"/>
      <family val="2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8"/>
      </left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medium">
        <color indexed="58"/>
      </left>
      <right/>
      <top style="medium">
        <color indexed="58"/>
      </top>
      <bottom style="medium">
        <color indexed="58"/>
      </bottom>
      <diagonal/>
    </border>
    <border>
      <left/>
      <right/>
      <top style="medium">
        <color indexed="58"/>
      </top>
      <bottom style="medium">
        <color indexed="58"/>
      </bottom>
      <diagonal/>
    </border>
    <border>
      <left/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58"/>
      </left>
      <right/>
      <top style="medium">
        <color indexed="58"/>
      </top>
      <bottom/>
      <diagonal/>
    </border>
    <border>
      <left/>
      <right/>
      <top style="medium">
        <color indexed="58"/>
      </top>
      <bottom/>
      <diagonal/>
    </border>
    <border>
      <left/>
      <right style="medium">
        <color indexed="58"/>
      </right>
      <top style="medium">
        <color indexed="58"/>
      </top>
      <bottom/>
      <diagonal/>
    </border>
    <border>
      <left style="medium">
        <color indexed="58"/>
      </left>
      <right/>
      <top/>
      <bottom style="medium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 style="medium">
        <color indexed="58"/>
      </right>
      <top/>
      <bottom style="medium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3">
    <xf numFmtId="0" fontId="0" fillId="0" borderId="0"/>
    <xf numFmtId="0" fontId="1" fillId="2" borderId="1" applyBorder="0">
      <protection locked="0"/>
    </xf>
    <xf numFmtId="0" fontId="26" fillId="2" borderId="1" applyBorder="0">
      <protection locked="0"/>
    </xf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33" fillId="0" borderId="0"/>
    <xf numFmtId="0" fontId="3" fillId="0" borderId="0" applyFont="0" applyBorder="0" applyAlignment="0" applyProtection="0"/>
    <xf numFmtId="0" fontId="14" fillId="0" borderId="0"/>
    <xf numFmtId="0" fontId="15" fillId="0" borderId="0"/>
    <xf numFmtId="0" fontId="15" fillId="0" borderId="0"/>
    <xf numFmtId="0" fontId="1" fillId="0" borderId="0"/>
    <xf numFmtId="9" fontId="1" fillId="0" borderId="0" applyFont="0" applyFill="0" applyBorder="0" applyAlignment="0" applyProtection="0"/>
  </cellStyleXfs>
  <cellXfs count="640">
    <xf numFmtId="0" fontId="0" fillId="0" borderId="0" xfId="0"/>
    <xf numFmtId="0" fontId="6" fillId="0" borderId="0" xfId="7" applyNumberFormat="1" applyFont="1" applyFill="1" applyAlignment="1" applyProtection="1"/>
    <xf numFmtId="0" fontId="7" fillId="0" borderId="2" xfId="0" applyNumberFormat="1" applyFont="1" applyFill="1" applyBorder="1" applyAlignment="1" applyProtection="1">
      <alignment horizontal="left" vertical="center"/>
    </xf>
    <xf numFmtId="0" fontId="2" fillId="3" borderId="3" xfId="7" applyNumberFormat="1" applyFont="1" applyFill="1" applyBorder="1" applyAlignment="1" applyProtection="1">
      <alignment horizontal="center"/>
      <protection locked="0"/>
    </xf>
    <xf numFmtId="0" fontId="2" fillId="3" borderId="4" xfId="7" applyNumberFormat="1" applyFont="1" applyFill="1" applyBorder="1" applyAlignment="1" applyProtection="1">
      <alignment horizontal="center"/>
      <protection locked="0"/>
    </xf>
    <xf numFmtId="0" fontId="2" fillId="3" borderId="5" xfId="7" applyNumberFormat="1" applyFont="1" applyFill="1" applyBorder="1" applyAlignment="1" applyProtection="1">
      <alignment horizontal="center"/>
      <protection locked="0"/>
    </xf>
    <xf numFmtId="0" fontId="8" fillId="0" borderId="0" xfId="7" applyNumberFormat="1" applyFont="1" applyFill="1" applyBorder="1" applyAlignment="1" applyProtection="1">
      <alignment horizontal="center" vertical="center"/>
    </xf>
    <xf numFmtId="0" fontId="6" fillId="3" borderId="0" xfId="7" applyNumberFormat="1" applyFont="1" applyFill="1" applyAlignment="1" applyProtection="1"/>
    <xf numFmtId="0" fontId="2" fillId="0" borderId="0" xfId="7" applyNumberFormat="1" applyFont="1" applyFill="1" applyBorder="1" applyAlignment="1" applyProtection="1">
      <alignment horizontal="center"/>
    </xf>
    <xf numFmtId="0" fontId="8" fillId="0" borderId="0" xfId="7" applyNumberFormat="1" applyFont="1" applyFill="1" applyBorder="1" applyAlignment="1" applyProtection="1">
      <alignment horizontal="left" vertical="center"/>
    </xf>
    <xf numFmtId="0" fontId="8" fillId="0" borderId="0" xfId="7" applyNumberFormat="1" applyFont="1" applyFill="1" applyAlignment="1" applyProtection="1">
      <alignment horizontal="center" vertical="center"/>
    </xf>
    <xf numFmtId="0" fontId="2" fillId="0" borderId="0" xfId="7" applyNumberFormat="1" applyFont="1" applyFill="1" applyAlignment="1" applyProtection="1">
      <alignment horizontal="center"/>
    </xf>
    <xf numFmtId="0" fontId="8" fillId="0" borderId="0" xfId="7" applyNumberFormat="1" applyFont="1" applyFill="1" applyAlignment="1" applyProtection="1">
      <alignment horizontal="left" vertical="center"/>
    </xf>
    <xf numFmtId="0" fontId="2" fillId="0" borderId="1" xfId="1" applyNumberFormat="1" applyFont="1" applyFill="1" applyBorder="1" applyAlignment="1" applyProtection="1">
      <alignment horizontal="center"/>
    </xf>
    <xf numFmtId="0" fontId="9" fillId="3" borderId="0" xfId="7" applyNumberFormat="1" applyFont="1" applyFill="1" applyAlignment="1" applyProtection="1"/>
    <xf numFmtId="0" fontId="7" fillId="0" borderId="2" xfId="7" applyNumberFormat="1" applyFont="1" applyFill="1" applyBorder="1" applyAlignment="1" applyProtection="1">
      <alignment horizontal="left" vertical="center"/>
    </xf>
    <xf numFmtId="0" fontId="7" fillId="0" borderId="2" xfId="7" applyNumberFormat="1" applyFont="1" applyFill="1" applyBorder="1" applyAlignment="1" applyProtection="1">
      <alignment horizontal="centerContinuous" vertical="center"/>
    </xf>
    <xf numFmtId="0" fontId="11" fillId="0" borderId="0" xfId="7" applyNumberFormat="1" applyFont="1" applyFill="1" applyAlignment="1" applyProtection="1">
      <alignment horizontal="left"/>
    </xf>
    <xf numFmtId="0" fontId="11" fillId="0" borderId="0" xfId="7" applyNumberFormat="1" applyFont="1" applyFill="1" applyAlignment="1" applyProtection="1"/>
    <xf numFmtId="0" fontId="11" fillId="4" borderId="1" xfId="1" applyNumberFormat="1" applyFont="1" applyFill="1" applyBorder="1" applyAlignment="1" applyProtection="1">
      <alignment horizontal="center"/>
      <protection locked="0"/>
    </xf>
    <xf numFmtId="1" fontId="6" fillId="0" borderId="0" xfId="7" applyNumberFormat="1" applyFont="1" applyFill="1" applyAlignment="1" applyProtection="1">
      <alignment horizontal="right"/>
    </xf>
    <xf numFmtId="49" fontId="6" fillId="0" borderId="0" xfId="7" applyNumberFormat="1" applyFont="1" applyFill="1" applyAlignment="1" applyProtection="1">
      <alignment horizontal="center"/>
    </xf>
    <xf numFmtId="0" fontId="6" fillId="0" borderId="0" xfId="7" applyNumberFormat="1" applyFont="1" applyFill="1" applyAlignment="1" applyProtection="1">
      <alignment horizontal="left"/>
    </xf>
    <xf numFmtId="0" fontId="6" fillId="0" borderId="0" xfId="7" applyNumberFormat="1" applyFont="1" applyFill="1" applyAlignment="1" applyProtection="1">
      <alignment horizontal="center"/>
    </xf>
    <xf numFmtId="0" fontId="9" fillId="0" borderId="0" xfId="11" applyNumberFormat="1" applyFont="1" applyFill="1" applyAlignment="1" applyProtection="1">
      <alignment horizontal="left"/>
    </xf>
    <xf numFmtId="0" fontId="6" fillId="0" borderId="0" xfId="0" applyFont="1" applyBorder="1" applyProtection="1"/>
    <xf numFmtId="0" fontId="6" fillId="0" borderId="0" xfId="0" applyFont="1" applyProtection="1"/>
    <xf numFmtId="0" fontId="7" fillId="0" borderId="0" xfId="0" applyFont="1" applyBorder="1" applyAlignment="1" applyProtection="1">
      <alignment horizontal="center"/>
    </xf>
    <xf numFmtId="0" fontId="9" fillId="0" borderId="0" xfId="8" applyNumberFormat="1" applyFont="1" applyFill="1" applyBorder="1" applyAlignment="1" applyProtection="1">
      <alignment horizontal="center"/>
    </xf>
    <xf numFmtId="0" fontId="9" fillId="0" borderId="0" xfId="9" applyNumberFormat="1" applyFont="1" applyFill="1" applyBorder="1" applyAlignment="1" applyProtection="1"/>
    <xf numFmtId="0" fontId="2" fillId="0" borderId="0" xfId="9" applyNumberFormat="1" applyFont="1" applyFill="1" applyBorder="1" applyAlignment="1" applyProtection="1"/>
    <xf numFmtId="0" fontId="6" fillId="0" borderId="0" xfId="9" applyNumberFormat="1" applyFont="1" applyFill="1" applyBorder="1" applyAlignment="1" applyProtection="1"/>
    <xf numFmtId="0" fontId="6" fillId="0" borderId="11" xfId="9" applyNumberFormat="1" applyFont="1" applyFill="1" applyBorder="1" applyAlignment="1" applyProtection="1"/>
    <xf numFmtId="0" fontId="6" fillId="0" borderId="19" xfId="9" applyNumberFormat="1" applyFont="1" applyFill="1" applyBorder="1" applyAlignment="1" applyProtection="1">
      <alignment horizontal="center"/>
    </xf>
    <xf numFmtId="164" fontId="6" fillId="0" borderId="0" xfId="9" applyNumberFormat="1" applyFont="1" applyFill="1" applyBorder="1" applyAlignment="1" applyProtection="1"/>
    <xf numFmtId="165" fontId="6" fillId="0" borderId="0" xfId="9" applyNumberFormat="1" applyFont="1" applyFill="1" applyBorder="1" applyAlignment="1" applyProtection="1"/>
    <xf numFmtId="0" fontId="6" fillId="0" borderId="0" xfId="9" applyNumberFormat="1" applyFont="1" applyFill="1" applyBorder="1" applyAlignment="1" applyProtection="1">
      <alignment horizontal="centerContinuous"/>
    </xf>
    <xf numFmtId="0" fontId="6" fillId="0" borderId="0" xfId="0" applyFont="1"/>
    <xf numFmtId="0" fontId="6" fillId="0" borderId="0" xfId="0" applyFont="1" applyFill="1"/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</xf>
    <xf numFmtId="0" fontId="6" fillId="3" borderId="0" xfId="9" applyNumberFormat="1" applyFont="1" applyFill="1" applyBorder="1" applyAlignment="1" applyProtection="1">
      <protection hidden="1"/>
    </xf>
    <xf numFmtId="0" fontId="6" fillId="0" borderId="34" xfId="9" applyNumberFormat="1" applyFont="1" applyFill="1" applyBorder="1" applyAlignment="1" applyProtection="1"/>
    <xf numFmtId="0" fontId="11" fillId="0" borderId="0" xfId="0" applyFont="1"/>
    <xf numFmtId="0" fontId="6" fillId="7" borderId="1" xfId="9" applyNumberFormat="1" applyFont="1" applyFill="1" applyBorder="1" applyAlignment="1" applyProtection="1">
      <protection hidden="1"/>
    </xf>
    <xf numFmtId="0" fontId="9" fillId="0" borderId="0" xfId="10" applyNumberFormat="1" applyFont="1" applyFill="1" applyBorder="1" applyAlignment="1" applyProtection="1">
      <alignment horizontal="center"/>
    </xf>
    <xf numFmtId="0" fontId="9" fillId="0" borderId="0" xfId="10" applyNumberFormat="1" applyFont="1" applyFill="1" applyBorder="1" applyAlignment="1" applyProtection="1"/>
    <xf numFmtId="9" fontId="18" fillId="0" borderId="0" xfId="12" applyFont="1" applyFill="1" applyBorder="1" applyAlignment="1" applyProtection="1">
      <alignment vertical="center" wrapText="1"/>
    </xf>
    <xf numFmtId="0" fontId="6" fillId="0" borderId="0" xfId="10" applyNumberFormat="1" applyFont="1" applyFill="1" applyBorder="1" applyAlignment="1" applyProtection="1"/>
    <xf numFmtId="0" fontId="6" fillId="0" borderId="0" xfId="10" applyNumberFormat="1" applyFont="1" applyFill="1" applyAlignment="1" applyProtection="1"/>
    <xf numFmtId="166" fontId="6" fillId="0" borderId="0" xfId="10" applyNumberFormat="1" applyFont="1" applyFill="1" applyAlignment="1" applyProtection="1"/>
    <xf numFmtId="0" fontId="6" fillId="7" borderId="1" xfId="10" applyNumberFormat="1" applyFont="1" applyFill="1" applyBorder="1" applyAlignment="1" applyProtection="1">
      <protection hidden="1"/>
    </xf>
    <xf numFmtId="0" fontId="0" fillId="3" borderId="0" xfId="0" applyFill="1" applyProtection="1">
      <protection hidden="1"/>
    </xf>
    <xf numFmtId="0" fontId="18" fillId="0" borderId="44" xfId="0" applyFont="1" applyFill="1" applyBorder="1" applyProtection="1">
      <protection hidden="1"/>
    </xf>
    <xf numFmtId="0" fontId="19" fillId="0" borderId="45" xfId="0" applyFont="1" applyFill="1" applyBorder="1" applyProtection="1">
      <protection hidden="1"/>
    </xf>
    <xf numFmtId="0" fontId="0" fillId="0" borderId="45" xfId="0" applyFill="1" applyBorder="1" applyProtection="1">
      <protection hidden="1"/>
    </xf>
    <xf numFmtId="0" fontId="0" fillId="0" borderId="46" xfId="0" applyFill="1" applyBorder="1" applyProtection="1">
      <protection hidden="1"/>
    </xf>
    <xf numFmtId="0" fontId="0" fillId="3" borderId="0" xfId="0" applyFill="1"/>
    <xf numFmtId="0" fontId="2" fillId="0" borderId="47" xfId="0" applyFont="1" applyFill="1" applyBorder="1" applyAlignment="1" applyProtection="1">
      <protection hidden="1"/>
    </xf>
    <xf numFmtId="0" fontId="19" fillId="0" borderId="0" xfId="0" applyFont="1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0" fillId="0" borderId="48" xfId="0" applyFill="1" applyBorder="1" applyProtection="1">
      <protection hidden="1"/>
    </xf>
    <xf numFmtId="0" fontId="2" fillId="0" borderId="49" xfId="0" applyFont="1" applyFill="1" applyBorder="1" applyProtection="1">
      <protection hidden="1"/>
    </xf>
    <xf numFmtId="0" fontId="19" fillId="0" borderId="50" xfId="0" applyFont="1" applyFill="1" applyBorder="1" applyProtection="1">
      <protection hidden="1"/>
    </xf>
    <xf numFmtId="0" fontId="0" fillId="0" borderId="50" xfId="0" applyFill="1" applyBorder="1" applyProtection="1">
      <protection hidden="1"/>
    </xf>
    <xf numFmtId="0" fontId="0" fillId="0" borderId="51" xfId="0" applyFill="1" applyBorder="1" applyProtection="1"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Protection="1">
      <protection hidden="1"/>
    </xf>
    <xf numFmtId="0" fontId="20" fillId="0" borderId="1" xfId="0" applyFont="1" applyFill="1" applyBorder="1" applyAlignment="1" applyProtection="1">
      <alignment horizontal="center"/>
      <protection hidden="1"/>
    </xf>
    <xf numFmtId="0" fontId="21" fillId="3" borderId="0" xfId="0" applyFont="1" applyFill="1" applyProtection="1">
      <protection hidden="1"/>
    </xf>
    <xf numFmtId="0" fontId="22" fillId="0" borderId="1" xfId="0" applyFont="1" applyFill="1" applyBorder="1" applyProtection="1">
      <protection hidden="1"/>
    </xf>
    <xf numFmtId="0" fontId="22" fillId="0" borderId="1" xfId="0" applyFont="1" applyFill="1" applyBorder="1" applyProtection="1">
      <protection locked="0"/>
    </xf>
    <xf numFmtId="0" fontId="10" fillId="0" borderId="1" xfId="0" applyFont="1" applyFill="1" applyBorder="1" applyAlignment="1" applyProtection="1">
      <alignment horizontal="center"/>
      <protection hidden="1"/>
    </xf>
    <xf numFmtId="0" fontId="23" fillId="3" borderId="0" xfId="0" applyFont="1" applyFill="1" applyProtection="1">
      <protection hidden="1"/>
    </xf>
    <xf numFmtId="0" fontId="24" fillId="3" borderId="0" xfId="0" applyFont="1" applyFill="1" applyProtection="1">
      <protection hidden="1"/>
    </xf>
    <xf numFmtId="0" fontId="0" fillId="7" borderId="0" xfId="0" applyFill="1"/>
    <xf numFmtId="0" fontId="0" fillId="0" borderId="0" xfId="0" applyBorder="1"/>
    <xf numFmtId="0" fontId="3" fillId="8" borderId="52" xfId="0" applyFont="1" applyFill="1" applyBorder="1" applyAlignment="1">
      <alignment horizontal="center" vertical="center" wrapText="1"/>
    </xf>
    <xf numFmtId="0" fontId="0" fillId="9" borderId="53" xfId="0" applyFill="1" applyBorder="1"/>
    <xf numFmtId="0" fontId="0" fillId="9" borderId="54" xfId="0" applyFill="1" applyBorder="1"/>
    <xf numFmtId="0" fontId="0" fillId="9" borderId="55" xfId="0" applyFill="1" applyBorder="1"/>
    <xf numFmtId="0" fontId="26" fillId="0" borderId="0" xfId="0" applyFont="1"/>
    <xf numFmtId="0" fontId="28" fillId="0" borderId="0" xfId="0" applyFont="1" applyFill="1" applyBorder="1" applyAlignment="1"/>
    <xf numFmtId="0" fontId="6" fillId="10" borderId="0" xfId="9" applyNumberFormat="1" applyFont="1" applyFill="1" applyBorder="1" applyAlignment="1" applyProtection="1"/>
    <xf numFmtId="0" fontId="30" fillId="6" borderId="0" xfId="0" applyFont="1" applyFill="1" applyAlignment="1" applyProtection="1">
      <alignment vertical="center"/>
    </xf>
    <xf numFmtId="0" fontId="6" fillId="10" borderId="0" xfId="10" applyNumberFormat="1" applyFont="1" applyFill="1" applyBorder="1" applyAlignment="1" applyProtection="1"/>
    <xf numFmtId="0" fontId="6" fillId="0" borderId="0" xfId="10" applyNumberFormat="1" applyFont="1" applyFill="1" applyAlignment="1" applyProtection="1">
      <protection hidden="1"/>
    </xf>
    <xf numFmtId="0" fontId="0" fillId="10" borderId="0" xfId="0" applyFill="1" applyProtection="1">
      <protection hidden="1"/>
    </xf>
    <xf numFmtId="0" fontId="30" fillId="0" borderId="0" xfId="10" applyNumberFormat="1" applyFont="1" applyFill="1" applyBorder="1" applyAlignment="1" applyProtection="1"/>
    <xf numFmtId="167" fontId="30" fillId="0" borderId="0" xfId="3" applyFont="1" applyFill="1" applyAlignment="1" applyProtection="1">
      <alignment vertical="center"/>
    </xf>
    <xf numFmtId="167" fontId="6" fillId="0" borderId="0" xfId="3" applyFont="1" applyFill="1" applyBorder="1" applyAlignment="1" applyProtection="1"/>
    <xf numFmtId="0" fontId="32" fillId="0" borderId="0" xfId="10" applyNumberFormat="1" applyFont="1" applyFill="1" applyAlignment="1" applyProtection="1"/>
    <xf numFmtId="0" fontId="7" fillId="4" borderId="1" xfId="2" applyNumberFormat="1" applyFont="1" applyFill="1" applyBorder="1" applyAlignment="1" applyProtection="1">
      <alignment horizontal="center"/>
      <protection locked="0"/>
    </xf>
    <xf numFmtId="0" fontId="18" fillId="0" borderId="0" xfId="7" applyNumberFormat="1" applyFont="1" applyFill="1" applyBorder="1" applyAlignment="1" applyProtection="1">
      <alignment horizontal="center" vertical="center" wrapText="1"/>
    </xf>
    <xf numFmtId="0" fontId="31" fillId="0" borderId="0" xfId="7" applyNumberFormat="1" applyFont="1" applyFill="1" applyBorder="1" applyAlignment="1" applyProtection="1">
      <alignment horizontal="left" vertical="center"/>
    </xf>
    <xf numFmtId="0" fontId="31" fillId="0" borderId="56" xfId="7" applyNumberFormat="1" applyFont="1" applyFill="1" applyBorder="1" applyAlignment="1" applyProtection="1">
      <alignment horizontal="left" vertical="center"/>
    </xf>
    <xf numFmtId="0" fontId="8" fillId="0" borderId="0" xfId="7" applyNumberFormat="1" applyFont="1" applyFill="1" applyBorder="1" applyAlignment="1" applyProtection="1">
      <alignment vertical="center" wrapText="1"/>
    </xf>
    <xf numFmtId="0" fontId="7" fillId="3" borderId="0" xfId="0" applyFont="1" applyFill="1" applyAlignment="1" applyProtection="1">
      <alignment vertical="center"/>
      <protection hidden="1"/>
    </xf>
    <xf numFmtId="0" fontId="7" fillId="0" borderId="0" xfId="0" applyFont="1"/>
    <xf numFmtId="0" fontId="26" fillId="0" borderId="0" xfId="5" applyProtection="1"/>
    <xf numFmtId="0" fontId="11" fillId="0" borderId="1" xfId="0" applyFont="1" applyBorder="1" applyAlignment="1" applyProtection="1">
      <alignment wrapText="1"/>
    </xf>
    <xf numFmtId="0" fontId="6" fillId="3" borderId="0" xfId="0" applyFont="1" applyFill="1" applyProtection="1"/>
    <xf numFmtId="0" fontId="11" fillId="0" borderId="21" xfId="0" applyFont="1" applyBorder="1" applyProtection="1"/>
    <xf numFmtId="0" fontId="12" fillId="0" borderId="0" xfId="0" applyFont="1" applyProtection="1"/>
    <xf numFmtId="0" fontId="0" fillId="0" borderId="0" xfId="0" applyProtection="1"/>
    <xf numFmtId="0" fontId="0" fillId="0" borderId="2" xfId="0" applyBorder="1" applyProtection="1"/>
    <xf numFmtId="0" fontId="6" fillId="3" borderId="0" xfId="0" applyFont="1" applyFill="1"/>
    <xf numFmtId="0" fontId="6" fillId="6" borderId="0" xfId="0" applyNumberFormat="1" applyFont="1" applyFill="1" applyAlignment="1" applyProtection="1"/>
    <xf numFmtId="0" fontId="6" fillId="3" borderId="0" xfId="10" applyNumberFormat="1" applyFont="1" applyFill="1" applyBorder="1" applyAlignment="1" applyProtection="1"/>
    <xf numFmtId="0" fontId="6" fillId="2" borderId="0" xfId="0" applyFont="1" applyFill="1" applyProtection="1"/>
    <xf numFmtId="0" fontId="9" fillId="2" borderId="0" xfId="10" applyNumberFormat="1" applyFont="1" applyFill="1" applyBorder="1" applyAlignment="1" applyProtection="1"/>
    <xf numFmtId="0" fontId="6" fillId="2" borderId="0" xfId="10" applyNumberFormat="1" applyFont="1" applyFill="1" applyBorder="1" applyAlignment="1" applyProtection="1"/>
    <xf numFmtId="167" fontId="6" fillId="2" borderId="0" xfId="3" applyFont="1" applyFill="1" applyBorder="1" applyAlignment="1" applyProtection="1"/>
    <xf numFmtId="0" fontId="6" fillId="2" borderId="0" xfId="10" applyNumberFormat="1" applyFont="1" applyFill="1" applyAlignment="1" applyProtection="1"/>
    <xf numFmtId="0" fontId="6" fillId="0" borderId="32" xfId="9" applyNumberFormat="1" applyFont="1" applyFill="1" applyBorder="1" applyAlignment="1" applyProtection="1"/>
    <xf numFmtId="0" fontId="6" fillId="0" borderId="33" xfId="9" applyNumberFormat="1" applyFont="1" applyFill="1" applyBorder="1" applyAlignment="1" applyProtection="1"/>
    <xf numFmtId="0" fontId="17" fillId="0" borderId="0" xfId="10" applyNumberFormat="1" applyFont="1" applyFill="1" applyAlignment="1" applyProtection="1"/>
    <xf numFmtId="0" fontId="17" fillId="2" borderId="0" xfId="10" applyNumberFormat="1" applyFont="1" applyFill="1" applyAlignment="1" applyProtection="1"/>
    <xf numFmtId="0" fontId="6" fillId="0" borderId="0" xfId="9" applyNumberFormat="1" applyFont="1" applyFill="1" applyBorder="1" applyAlignment="1" applyProtection="1">
      <alignment horizontal="left" vertical="top"/>
    </xf>
    <xf numFmtId="0" fontId="6" fillId="0" borderId="0" xfId="9" applyNumberFormat="1" applyFont="1" applyFill="1" applyBorder="1" applyAlignment="1" applyProtection="1">
      <alignment horizontal="left" vertical="center" wrapText="1"/>
    </xf>
    <xf numFmtId="1" fontId="17" fillId="0" borderId="0" xfId="4" applyNumberFormat="1" applyFont="1" applyFill="1" applyBorder="1" applyAlignment="1" applyProtection="1"/>
    <xf numFmtId="1" fontId="17" fillId="0" borderId="0" xfId="4" applyNumberFormat="1" applyFont="1" applyFill="1" applyBorder="1" applyAlignment="1" applyProtection="1">
      <protection locked="0"/>
    </xf>
    <xf numFmtId="0" fontId="6" fillId="0" borderId="11" xfId="9" applyNumberFormat="1" applyFont="1" applyFill="1" applyBorder="1" applyAlignment="1" applyProtection="1">
      <alignment horizontal="left" vertical="center" wrapText="1"/>
    </xf>
    <xf numFmtId="0" fontId="6" fillId="0" borderId="34" xfId="9" applyNumberFormat="1" applyFont="1" applyFill="1" applyBorder="1" applyAlignment="1" applyProtection="1">
      <alignment horizontal="left" vertical="center" wrapText="1"/>
    </xf>
    <xf numFmtId="0" fontId="35" fillId="0" borderId="0" xfId="0" applyFont="1"/>
    <xf numFmtId="1" fontId="6" fillId="4" borderId="12" xfId="1" applyNumberFormat="1" applyFont="1" applyFill="1" applyBorder="1" applyAlignment="1" applyProtection="1">
      <protection locked="0"/>
    </xf>
    <xf numFmtId="166" fontId="6" fillId="0" borderId="5" xfId="10" applyNumberFormat="1" applyFont="1" applyFill="1" applyBorder="1" applyAlignment="1" applyProtection="1">
      <alignment vertical="center"/>
    </xf>
    <xf numFmtId="0" fontId="6" fillId="0" borderId="33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66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1" fontId="6" fillId="4" borderId="34" xfId="1" applyNumberFormat="1" applyFont="1" applyFill="1" applyBorder="1" applyAlignment="1" applyProtection="1">
      <protection locked="0"/>
    </xf>
    <xf numFmtId="1" fontId="6" fillId="4" borderId="13" xfId="1" applyNumberFormat="1" applyFont="1" applyFill="1" applyBorder="1" applyAlignment="1" applyProtection="1"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3" xfId="0" applyFont="1" applyBorder="1" applyAlignment="1">
      <alignment vertical="center" wrapText="1"/>
    </xf>
    <xf numFmtId="0" fontId="9" fillId="0" borderId="1" xfId="10" applyNumberFormat="1" applyFont="1" applyFill="1" applyBorder="1" applyAlignment="1" applyProtection="1">
      <alignment horizontal="center" vertical="center"/>
    </xf>
    <xf numFmtId="1" fontId="6" fillId="4" borderId="10" xfId="1" applyNumberFormat="1" applyFont="1" applyFill="1" applyBorder="1" applyAlignment="1" applyProtection="1">
      <protection locked="0"/>
    </xf>
    <xf numFmtId="1" fontId="6" fillId="4" borderId="18" xfId="1" applyNumberFormat="1" applyFont="1" applyFill="1" applyBorder="1" applyAlignment="1" applyProtection="1">
      <protection locked="0"/>
    </xf>
    <xf numFmtId="1" fontId="6" fillId="4" borderId="14" xfId="1" applyNumberFormat="1" applyFont="1" applyFill="1" applyBorder="1" applyAlignment="1" applyProtection="1">
      <protection locked="0"/>
    </xf>
    <xf numFmtId="1" fontId="6" fillId="4" borderId="40" xfId="1" applyNumberFormat="1" applyFont="1" applyFill="1" applyBorder="1" applyAlignment="1" applyProtection="1">
      <protection locked="0"/>
    </xf>
    <xf numFmtId="0" fontId="6" fillId="0" borderId="32" xfId="0" applyFont="1" applyBorder="1" applyAlignment="1">
      <alignment wrapText="1"/>
    </xf>
    <xf numFmtId="0" fontId="6" fillId="0" borderId="66" xfId="0" applyFont="1" applyBorder="1" applyAlignment="1">
      <alignment wrapText="1"/>
    </xf>
    <xf numFmtId="1" fontId="6" fillId="4" borderId="37" xfId="1" applyNumberFormat="1" applyFont="1" applyFill="1" applyBorder="1" applyAlignment="1" applyProtection="1">
      <protection locked="0"/>
    </xf>
    <xf numFmtId="166" fontId="6" fillId="0" borderId="64" xfId="1" applyNumberFormat="1" applyFont="1" applyFill="1" applyBorder="1" applyAlignment="1" applyProtection="1">
      <alignment vertical="center"/>
    </xf>
    <xf numFmtId="166" fontId="6" fillId="0" borderId="64" xfId="10" applyNumberFormat="1" applyFont="1" applyFill="1" applyBorder="1" applyAlignment="1" applyProtection="1">
      <alignment vertical="center"/>
    </xf>
    <xf numFmtId="166" fontId="6" fillId="6" borderId="66" xfId="10" applyNumberFormat="1" applyFont="1" applyFill="1" applyBorder="1" applyAlignment="1" applyProtection="1">
      <alignment vertical="center"/>
    </xf>
    <xf numFmtId="1" fontId="6" fillId="4" borderId="64" xfId="1" applyNumberFormat="1" applyFont="1" applyFill="1" applyBorder="1" applyAlignment="1" applyProtection="1">
      <protection locked="0"/>
    </xf>
    <xf numFmtId="0" fontId="36" fillId="6" borderId="0" xfId="0" applyFont="1" applyFill="1" applyAlignment="1" applyProtection="1">
      <alignment vertical="center"/>
    </xf>
    <xf numFmtId="0" fontId="36" fillId="0" borderId="0" xfId="9" applyNumberFormat="1" applyFont="1" applyFill="1" applyBorder="1" applyAlignment="1" applyProtection="1"/>
    <xf numFmtId="164" fontId="36" fillId="0" borderId="0" xfId="9" applyNumberFormat="1" applyFont="1" applyFill="1" applyBorder="1" applyAlignment="1" applyProtection="1"/>
    <xf numFmtId="0" fontId="6" fillId="0" borderId="21" xfId="9" applyNumberFormat="1" applyFont="1" applyFill="1" applyBorder="1" applyAlignment="1" applyProtection="1">
      <alignment vertical="center" wrapText="1"/>
    </xf>
    <xf numFmtId="0" fontId="6" fillId="0" borderId="36" xfId="9" applyNumberFormat="1" applyFont="1" applyFill="1" applyBorder="1" applyAlignment="1" applyProtection="1"/>
    <xf numFmtId="0" fontId="2" fillId="0" borderId="0" xfId="10" applyNumberFormat="1" applyFont="1" applyFill="1" applyBorder="1" applyAlignment="1" applyProtection="1"/>
    <xf numFmtId="0" fontId="6" fillId="0" borderId="88" xfId="0" applyFont="1" applyBorder="1" applyAlignment="1">
      <alignment horizontal="left" vertical="center" wrapText="1"/>
    </xf>
    <xf numFmtId="1" fontId="6" fillId="0" borderId="31" xfId="4" applyNumberFormat="1" applyFont="1" applyFill="1" applyBorder="1" applyAlignment="1" applyProtection="1"/>
    <xf numFmtId="1" fontId="6" fillId="5" borderId="10" xfId="4" applyNumberFormat="1" applyFont="1" applyFill="1" applyBorder="1" applyAlignment="1" applyProtection="1"/>
    <xf numFmtId="1" fontId="6" fillId="0" borderId="11" xfId="4" applyNumberFormat="1" applyFont="1" applyFill="1" applyBorder="1" applyAlignment="1" applyProtection="1"/>
    <xf numFmtId="1" fontId="6" fillId="5" borderId="16" xfId="4" applyNumberFormat="1" applyFont="1" applyFill="1" applyBorder="1" applyAlignment="1" applyProtection="1"/>
    <xf numFmtId="1" fontId="6" fillId="0" borderId="36" xfId="4" applyNumberFormat="1" applyFont="1" applyFill="1" applyBorder="1" applyAlignment="1" applyProtection="1"/>
    <xf numFmtId="1" fontId="6" fillId="4" borderId="76" xfId="1" applyNumberFormat="1" applyFont="1" applyFill="1" applyBorder="1" applyAlignment="1" applyProtection="1">
      <protection locked="0"/>
    </xf>
    <xf numFmtId="1" fontId="6" fillId="0" borderId="66" xfId="4" applyNumberFormat="1" applyFont="1" applyFill="1" applyBorder="1" applyAlignment="1" applyProtection="1"/>
    <xf numFmtId="1" fontId="6" fillId="4" borderId="39" xfId="1" applyNumberFormat="1" applyFont="1" applyFill="1" applyBorder="1" applyAlignment="1" applyProtection="1">
      <protection locked="0"/>
    </xf>
    <xf numFmtId="1" fontId="6" fillId="12" borderId="64" xfId="1" applyNumberFormat="1" applyFont="1" applyFill="1" applyBorder="1" applyAlignment="1" applyProtection="1"/>
    <xf numFmtId="1" fontId="6" fillId="0" borderId="1" xfId="4" applyNumberFormat="1" applyFont="1" applyFill="1" applyBorder="1" applyAlignment="1" applyProtection="1"/>
    <xf numFmtId="1" fontId="6" fillId="0" borderId="3" xfId="4" applyNumberFormat="1" applyFont="1" applyFill="1" applyBorder="1" applyAlignment="1" applyProtection="1"/>
    <xf numFmtId="1" fontId="6" fillId="4" borderId="3" xfId="1" applyNumberFormat="1" applyFont="1" applyFill="1" applyBorder="1" applyAlignment="1" applyProtection="1">
      <protection locked="0"/>
    </xf>
    <xf numFmtId="1" fontId="6" fillId="4" borderId="4" xfId="1" applyNumberFormat="1" applyFont="1" applyFill="1" applyBorder="1" applyAlignment="1" applyProtection="1">
      <protection locked="0"/>
    </xf>
    <xf numFmtId="1" fontId="6" fillId="4" borderId="5" xfId="1" applyNumberFormat="1" applyFont="1" applyFill="1" applyBorder="1" applyAlignment="1" applyProtection="1">
      <protection locked="0"/>
    </xf>
    <xf numFmtId="1" fontId="6" fillId="11" borderId="14" xfId="1" applyNumberFormat="1" applyFont="1" applyFill="1" applyBorder="1" applyAlignment="1" applyProtection="1">
      <protection locked="0"/>
    </xf>
    <xf numFmtId="1" fontId="6" fillId="11" borderId="15" xfId="1" applyNumberFormat="1" applyFont="1" applyFill="1" applyBorder="1" applyAlignment="1" applyProtection="1">
      <protection locked="0"/>
    </xf>
    <xf numFmtId="0" fontId="6" fillId="0" borderId="88" xfId="0" applyFont="1" applyBorder="1" applyAlignment="1">
      <alignment horizontal="left" vertical="center"/>
    </xf>
    <xf numFmtId="1" fontId="6" fillId="5" borderId="67" xfId="4" applyNumberFormat="1" applyFont="1" applyFill="1" applyBorder="1" applyAlignment="1" applyProtection="1"/>
    <xf numFmtId="1" fontId="6" fillId="4" borderId="7" xfId="4" applyNumberFormat="1" applyFont="1" applyFill="1" applyBorder="1" applyAlignment="1" applyProtection="1">
      <protection locked="0"/>
    </xf>
    <xf numFmtId="1" fontId="6" fillId="4" borderId="8" xfId="4" applyNumberFormat="1" applyFont="1" applyFill="1" applyBorder="1" applyAlignment="1" applyProtection="1">
      <protection locked="0"/>
    </xf>
    <xf numFmtId="1" fontId="6" fillId="4" borderId="9" xfId="4" applyNumberFormat="1" applyFont="1" applyFill="1" applyBorder="1" applyAlignment="1" applyProtection="1">
      <protection locked="0"/>
    </xf>
    <xf numFmtId="1" fontId="6" fillId="4" borderId="10" xfId="4" applyNumberFormat="1" applyFont="1" applyFill="1" applyBorder="1" applyAlignment="1" applyProtection="1">
      <protection locked="0"/>
    </xf>
    <xf numFmtId="1" fontId="6" fillId="4" borderId="16" xfId="4" applyNumberFormat="1" applyFont="1" applyFill="1" applyBorder="1" applyAlignment="1" applyProtection="1">
      <protection locked="0"/>
    </xf>
    <xf numFmtId="1" fontId="6" fillId="4" borderId="67" xfId="4" applyNumberFormat="1" applyFont="1" applyFill="1" applyBorder="1" applyAlignment="1" applyProtection="1">
      <protection locked="0"/>
    </xf>
    <xf numFmtId="1" fontId="6" fillId="4" borderId="17" xfId="4" applyNumberFormat="1" applyFont="1" applyFill="1" applyBorder="1" applyAlignment="1" applyProtection="1">
      <protection locked="0"/>
    </xf>
    <xf numFmtId="1" fontId="6" fillId="4" borderId="18" xfId="4" applyNumberFormat="1" applyFont="1" applyFill="1" applyBorder="1" applyAlignment="1" applyProtection="1">
      <protection locked="0"/>
    </xf>
    <xf numFmtId="1" fontId="6" fillId="4" borderId="40" xfId="4" applyNumberFormat="1" applyFont="1" applyFill="1" applyBorder="1" applyAlignment="1" applyProtection="1">
      <protection locked="0"/>
    </xf>
    <xf numFmtId="1" fontId="6" fillId="5" borderId="64" xfId="4" applyNumberFormat="1" applyFont="1" applyFill="1" applyBorder="1" applyAlignment="1" applyProtection="1"/>
    <xf numFmtId="1" fontId="6" fillId="0" borderId="42" xfId="4" applyNumberFormat="1" applyFont="1" applyFill="1" applyBorder="1" applyAlignment="1" applyProtection="1"/>
    <xf numFmtId="1" fontId="6" fillId="4" borderId="42" xfId="4" applyNumberFormat="1" applyFont="1" applyFill="1" applyBorder="1" applyAlignment="1" applyProtection="1">
      <protection locked="0"/>
    </xf>
    <xf numFmtId="1" fontId="6" fillId="4" borderId="61" xfId="4" applyNumberFormat="1" applyFont="1" applyFill="1" applyBorder="1" applyAlignment="1" applyProtection="1">
      <protection locked="0"/>
    </xf>
    <xf numFmtId="1" fontId="6" fillId="13" borderId="40" xfId="4" applyNumberFormat="1" applyFont="1" applyFill="1" applyBorder="1" applyAlignment="1" applyProtection="1">
      <protection locked="0"/>
    </xf>
    <xf numFmtId="1" fontId="6" fillId="13" borderId="63" xfId="4" applyNumberFormat="1" applyFont="1" applyFill="1" applyBorder="1" applyAlignment="1" applyProtection="1">
      <protection locked="0"/>
    </xf>
    <xf numFmtId="1" fontId="6" fillId="13" borderId="37" xfId="4" applyNumberFormat="1" applyFont="1" applyFill="1" applyBorder="1" applyAlignment="1" applyProtection="1">
      <protection locked="0"/>
    </xf>
    <xf numFmtId="1" fontId="6" fillId="13" borderId="61" xfId="4" applyNumberFormat="1" applyFont="1" applyFill="1" applyBorder="1" applyAlignment="1" applyProtection="1">
      <protection locked="0"/>
    </xf>
    <xf numFmtId="1" fontId="6" fillId="13" borderId="39" xfId="4" applyNumberFormat="1" applyFont="1" applyFill="1" applyBorder="1" applyAlignment="1" applyProtection="1">
      <protection locked="0"/>
    </xf>
    <xf numFmtId="1" fontId="6" fillId="4" borderId="22" xfId="4" applyNumberFormat="1" applyFont="1" applyFill="1" applyBorder="1" applyAlignment="1" applyProtection="1">
      <protection locked="0"/>
    </xf>
    <xf numFmtId="1" fontId="6" fillId="4" borderId="23" xfId="4" applyNumberFormat="1" applyFont="1" applyFill="1" applyBorder="1" applyAlignment="1" applyProtection="1">
      <protection locked="0"/>
    </xf>
    <xf numFmtId="1" fontId="6" fillId="5" borderId="22" xfId="4" applyNumberFormat="1" applyFont="1" applyFill="1" applyBorder="1" applyAlignment="1" applyProtection="1"/>
    <xf numFmtId="1" fontId="6" fillId="5" borderId="23" xfId="4" applyNumberFormat="1" applyFont="1" applyFill="1" applyBorder="1" applyAlignment="1" applyProtection="1"/>
    <xf numFmtId="1" fontId="6" fillId="0" borderId="33" xfId="4" applyNumberFormat="1" applyFont="1" applyFill="1" applyBorder="1" applyAlignment="1" applyProtection="1"/>
    <xf numFmtId="1" fontId="6" fillId="5" borderId="18" xfId="4" applyNumberFormat="1" applyFont="1" applyFill="1" applyBorder="1" applyAlignment="1" applyProtection="1"/>
    <xf numFmtId="1" fontId="6" fillId="5" borderId="17" xfId="4" applyNumberFormat="1" applyFont="1" applyFill="1" applyBorder="1" applyAlignment="1" applyProtection="1"/>
    <xf numFmtId="2" fontId="6" fillId="4" borderId="22" xfId="1" applyNumberFormat="1" applyFont="1" applyFill="1" applyBorder="1" applyAlignment="1" applyProtection="1">
      <protection locked="0"/>
    </xf>
    <xf numFmtId="2" fontId="6" fillId="4" borderId="7" xfId="1" applyNumberFormat="1" applyFont="1" applyFill="1" applyBorder="1" applyAlignment="1" applyProtection="1">
      <protection locked="0"/>
    </xf>
    <xf numFmtId="2" fontId="6" fillId="0" borderId="3" xfId="9" applyNumberFormat="1" applyFont="1" applyFill="1" applyBorder="1" applyAlignment="1" applyProtection="1"/>
    <xf numFmtId="2" fontId="6" fillId="0" borderId="20" xfId="9" applyNumberFormat="1" applyFont="1" applyFill="1" applyBorder="1" applyAlignment="1" applyProtection="1"/>
    <xf numFmtId="2" fontId="6" fillId="0" borderId="4" xfId="9" applyNumberFormat="1" applyFont="1" applyFill="1" applyBorder="1" applyAlignment="1" applyProtection="1"/>
    <xf numFmtId="2" fontId="6" fillId="0" borderId="5" xfId="9" applyNumberFormat="1" applyFont="1" applyFill="1" applyBorder="1" applyAlignment="1" applyProtection="1"/>
    <xf numFmtId="2" fontId="6" fillId="0" borderId="58" xfId="9" applyNumberFormat="1" applyFont="1" applyFill="1" applyBorder="1" applyAlignment="1" applyProtection="1"/>
    <xf numFmtId="2" fontId="6" fillId="0" borderId="22" xfId="9" applyNumberFormat="1" applyFont="1" applyFill="1" applyBorder="1" applyAlignment="1" applyProtection="1"/>
    <xf numFmtId="2" fontId="6" fillId="0" borderId="1" xfId="9" applyNumberFormat="1" applyFont="1" applyFill="1" applyBorder="1" applyAlignment="1" applyProtection="1"/>
    <xf numFmtId="2" fontId="6" fillId="0" borderId="21" xfId="9" applyNumberFormat="1" applyFont="1" applyFill="1" applyBorder="1" applyAlignment="1" applyProtection="1"/>
    <xf numFmtId="2" fontId="6" fillId="4" borderId="14" xfId="1" applyNumberFormat="1" applyFont="1" applyFill="1" applyBorder="1" applyAlignment="1" applyProtection="1">
      <protection locked="0"/>
    </xf>
    <xf numFmtId="2" fontId="6" fillId="0" borderId="23" xfId="9" applyNumberFormat="1" applyFont="1" applyFill="1" applyBorder="1" applyAlignment="1" applyProtection="1"/>
    <xf numFmtId="2" fontId="6" fillId="4" borderId="16" xfId="1" applyNumberFormat="1" applyFont="1" applyFill="1" applyBorder="1" applyAlignment="1" applyProtection="1">
      <protection locked="0"/>
    </xf>
    <xf numFmtId="2" fontId="6" fillId="4" borderId="13" xfId="1" applyNumberFormat="1" applyFont="1" applyFill="1" applyBorder="1" applyAlignment="1" applyProtection="1">
      <protection locked="0"/>
    </xf>
    <xf numFmtId="2" fontId="6" fillId="4" borderId="12" xfId="1" applyNumberFormat="1" applyFont="1" applyFill="1" applyBorder="1" applyAlignment="1" applyProtection="1">
      <protection locked="0"/>
    </xf>
    <xf numFmtId="0" fontId="6" fillId="0" borderId="1" xfId="9" applyNumberFormat="1" applyFont="1" applyFill="1" applyBorder="1" applyAlignment="1" applyProtection="1">
      <alignment horizontal="center"/>
    </xf>
    <xf numFmtId="164" fontId="6" fillId="4" borderId="7" xfId="1" applyNumberFormat="1" applyFont="1" applyFill="1" applyBorder="1" applyAlignment="1" applyProtection="1">
      <protection locked="0"/>
    </xf>
    <xf numFmtId="164" fontId="6" fillId="0" borderId="62" xfId="1" applyNumberFormat="1" applyFont="1" applyFill="1" applyBorder="1" applyAlignment="1" applyProtection="1">
      <alignment vertical="center"/>
    </xf>
    <xf numFmtId="164" fontId="6" fillId="0" borderId="62" xfId="10" applyNumberFormat="1" applyFont="1" applyFill="1" applyBorder="1" applyAlignment="1" applyProtection="1">
      <alignment vertical="center"/>
    </xf>
    <xf numFmtId="164" fontId="6" fillId="6" borderId="32" xfId="10" applyNumberFormat="1" applyFont="1" applyFill="1" applyBorder="1" applyAlignment="1" applyProtection="1">
      <alignment vertical="center"/>
    </xf>
    <xf numFmtId="164" fontId="6" fillId="0" borderId="7" xfId="1" applyNumberFormat="1" applyFont="1" applyFill="1" applyBorder="1" applyAlignment="1" applyProtection="1">
      <protection locked="0"/>
    </xf>
    <xf numFmtId="1" fontId="6" fillId="0" borderId="37" xfId="1" applyNumberFormat="1" applyFont="1" applyFill="1" applyBorder="1" applyAlignment="1" applyProtection="1">
      <protection locked="0"/>
    </xf>
    <xf numFmtId="2" fontId="6" fillId="4" borderId="6" xfId="1" applyNumberFormat="1" applyFont="1" applyFill="1" applyBorder="1" applyAlignment="1" applyProtection="1">
      <protection locked="0"/>
    </xf>
    <xf numFmtId="0" fontId="6" fillId="14" borderId="0" xfId="9" applyNumberFormat="1" applyFont="1" applyFill="1" applyBorder="1" applyAlignment="1" applyProtection="1"/>
    <xf numFmtId="0" fontId="6" fillId="14" borderId="0" xfId="9" applyNumberFormat="1" applyFont="1" applyFill="1" applyBorder="1" applyAlignment="1" applyProtection="1">
      <protection hidden="1"/>
    </xf>
    <xf numFmtId="165" fontId="6" fillId="14" borderId="0" xfId="9" applyNumberFormat="1" applyFont="1" applyFill="1" applyBorder="1" applyAlignment="1" applyProtection="1"/>
    <xf numFmtId="0" fontId="6" fillId="14" borderId="0" xfId="0" applyFont="1" applyFill="1" applyProtection="1"/>
    <xf numFmtId="0" fontId="9" fillId="14" borderId="0" xfId="9" applyNumberFormat="1" applyFont="1" applyFill="1" applyBorder="1" applyAlignment="1" applyProtection="1"/>
    <xf numFmtId="0" fontId="6" fillId="15" borderId="0" xfId="9" applyNumberFormat="1" applyFont="1" applyFill="1" applyBorder="1" applyAlignment="1" applyProtection="1">
      <protection hidden="1"/>
    </xf>
    <xf numFmtId="2" fontId="6" fillId="0" borderId="61" xfId="9" applyNumberFormat="1" applyFont="1" applyFill="1" applyBorder="1" applyAlignment="1" applyProtection="1"/>
    <xf numFmtId="2" fontId="6" fillId="0" borderId="74" xfId="9" applyNumberFormat="1" applyFont="1" applyFill="1" applyBorder="1" applyAlignment="1" applyProtection="1"/>
    <xf numFmtId="2" fontId="6" fillId="4" borderId="15" xfId="1" applyNumberFormat="1" applyFont="1" applyFill="1" applyBorder="1" applyAlignment="1" applyProtection="1">
      <protection locked="0"/>
    </xf>
    <xf numFmtId="2" fontId="6" fillId="0" borderId="20" xfId="10" applyNumberFormat="1" applyFont="1" applyFill="1" applyBorder="1" applyAlignment="1" applyProtection="1">
      <alignment vertical="center"/>
    </xf>
    <xf numFmtId="1" fontId="6" fillId="4" borderId="77" xfId="1" applyNumberFormat="1" applyFont="1" applyFill="1" applyBorder="1" applyAlignment="1" applyProtection="1">
      <protection locked="0"/>
    </xf>
    <xf numFmtId="1" fontId="6" fillId="0" borderId="32" xfId="4" applyNumberFormat="1" applyFont="1" applyFill="1" applyBorder="1" applyAlignment="1" applyProtection="1"/>
    <xf numFmtId="1" fontId="6" fillId="4" borderId="90" xfId="1" applyNumberFormat="1" applyFont="1" applyFill="1" applyBorder="1" applyAlignment="1" applyProtection="1">
      <protection locked="0"/>
    </xf>
    <xf numFmtId="1" fontId="6" fillId="4" borderId="69" xfId="1" applyNumberFormat="1" applyFont="1" applyFill="1" applyBorder="1" applyAlignment="1" applyProtection="1">
      <protection locked="0"/>
    </xf>
    <xf numFmtId="2" fontId="6" fillId="4" borderId="35" xfId="1" applyNumberFormat="1" applyFont="1" applyFill="1" applyBorder="1" applyAlignment="1" applyProtection="1">
      <protection locked="0"/>
    </xf>
    <xf numFmtId="164" fontId="6" fillId="4" borderId="62" xfId="1" applyNumberFormat="1" applyFont="1" applyFill="1" applyBorder="1" applyAlignment="1" applyProtection="1">
      <protection locked="0"/>
    </xf>
    <xf numFmtId="164" fontId="6" fillId="4" borderId="9" xfId="1" applyNumberFormat="1" applyFont="1" applyFill="1" applyBorder="1" applyAlignment="1" applyProtection="1">
      <protection locked="0"/>
    </xf>
    <xf numFmtId="2" fontId="6" fillId="0" borderId="24" xfId="9" applyNumberFormat="1" applyFont="1" applyFill="1" applyBorder="1" applyAlignment="1" applyProtection="1"/>
    <xf numFmtId="2" fontId="6" fillId="0" borderId="43" xfId="9" applyNumberFormat="1" applyFont="1" applyFill="1" applyBorder="1" applyAlignment="1" applyProtection="1"/>
    <xf numFmtId="1" fontId="6" fillId="0" borderId="74" xfId="4" applyNumberFormat="1" applyFont="1" applyFill="1" applyBorder="1" applyAlignment="1" applyProtection="1"/>
    <xf numFmtId="1" fontId="6" fillId="0" borderId="4" xfId="4" applyNumberFormat="1" applyFont="1" applyFill="1" applyBorder="1" applyAlignment="1" applyProtection="1"/>
    <xf numFmtId="2" fontId="6" fillId="0" borderId="25" xfId="9" applyNumberFormat="1" applyFont="1" applyFill="1" applyBorder="1" applyAlignment="1" applyProtection="1"/>
    <xf numFmtId="1" fontId="6" fillId="4" borderId="24" xfId="4" applyNumberFormat="1" applyFont="1" applyFill="1" applyBorder="1" applyAlignment="1" applyProtection="1">
      <protection locked="0"/>
    </xf>
    <xf numFmtId="1" fontId="6" fillId="0" borderId="23" xfId="4" applyNumberFormat="1" applyFont="1" applyFill="1" applyBorder="1" applyAlignment="1" applyProtection="1"/>
    <xf numFmtId="1" fontId="6" fillId="5" borderId="25" xfId="4" applyNumberFormat="1" applyFont="1" applyFill="1" applyBorder="1" applyAlignment="1" applyProtection="1"/>
    <xf numFmtId="1" fontId="6" fillId="0" borderId="25" xfId="4" applyNumberFormat="1" applyFont="1" applyFill="1" applyBorder="1" applyAlignment="1" applyProtection="1"/>
    <xf numFmtId="1" fontId="6" fillId="13" borderId="25" xfId="4" applyNumberFormat="1" applyFont="1" applyFill="1" applyBorder="1" applyAlignment="1" applyProtection="1">
      <protection locked="0"/>
    </xf>
    <xf numFmtId="0" fontId="6" fillId="16" borderId="0" xfId="9" applyNumberFormat="1" applyFont="1" applyFill="1" applyBorder="1" applyAlignment="1" applyProtection="1"/>
    <xf numFmtId="1" fontId="6" fillId="0" borderId="5" xfId="4" applyNumberFormat="1" applyFont="1" applyFill="1" applyBorder="1" applyAlignment="1" applyProtection="1"/>
    <xf numFmtId="168" fontId="6" fillId="6" borderId="1" xfId="4" applyNumberFormat="1" applyFont="1" applyFill="1" applyBorder="1" applyAlignment="1" applyProtection="1"/>
    <xf numFmtId="168" fontId="6" fillId="6" borderId="3" xfId="4" applyNumberFormat="1" applyFont="1" applyFill="1" applyBorder="1" applyAlignment="1" applyProtection="1"/>
    <xf numFmtId="168" fontId="6" fillId="6" borderId="74" xfId="4" applyNumberFormat="1" applyFont="1" applyFill="1" applyBorder="1" applyAlignment="1" applyProtection="1"/>
    <xf numFmtId="168" fontId="6" fillId="6" borderId="4" xfId="4" applyNumberFormat="1" applyFont="1" applyFill="1" applyBorder="1" applyAlignment="1" applyProtection="1"/>
    <xf numFmtId="168" fontId="6" fillId="0" borderId="32" xfId="9" applyNumberFormat="1" applyFont="1" applyFill="1" applyBorder="1" applyAlignment="1" applyProtection="1"/>
    <xf numFmtId="168" fontId="6" fillId="0" borderId="66" xfId="9" applyNumberFormat="1" applyFont="1" applyFill="1" applyBorder="1" applyAlignment="1" applyProtection="1"/>
    <xf numFmtId="168" fontId="6" fillId="0" borderId="21" xfId="9" applyNumberFormat="1" applyFont="1" applyFill="1" applyBorder="1" applyAlignment="1" applyProtection="1"/>
    <xf numFmtId="168" fontId="6" fillId="0" borderId="3" xfId="1" applyNumberFormat="1" applyFont="1" applyFill="1" applyBorder="1" applyAlignment="1" applyProtection="1"/>
    <xf numFmtId="168" fontId="6" fillId="0" borderId="4" xfId="1" applyNumberFormat="1" applyFont="1" applyFill="1" applyBorder="1" applyAlignment="1" applyProtection="1"/>
    <xf numFmtId="168" fontId="6" fillId="0" borderId="23" xfId="1" applyNumberFormat="1" applyFont="1" applyFill="1" applyBorder="1" applyAlignment="1" applyProtection="1"/>
    <xf numFmtId="168" fontId="6" fillId="0" borderId="25" xfId="1" applyNumberFormat="1" applyFont="1" applyFill="1" applyBorder="1" applyAlignment="1" applyProtection="1"/>
    <xf numFmtId="168" fontId="6" fillId="0" borderId="6" xfId="9" applyNumberFormat="1" applyFont="1" applyFill="1" applyBorder="1" applyAlignment="1" applyProtection="1"/>
    <xf numFmtId="168" fontId="6" fillId="4" borderId="7" xfId="1" applyNumberFormat="1" applyFont="1" applyFill="1" applyBorder="1" applyAlignment="1" applyProtection="1">
      <protection locked="0"/>
    </xf>
    <xf numFmtId="168" fontId="6" fillId="4" borderId="8" xfId="1" applyNumberFormat="1" applyFont="1" applyFill="1" applyBorder="1" applyAlignment="1" applyProtection="1">
      <protection locked="0"/>
    </xf>
    <xf numFmtId="168" fontId="6" fillId="4" borderId="9" xfId="1" applyNumberFormat="1" applyFont="1" applyFill="1" applyBorder="1" applyAlignment="1" applyProtection="1">
      <protection locked="0"/>
    </xf>
    <xf numFmtId="168" fontId="6" fillId="11" borderId="14" xfId="1" applyNumberFormat="1" applyFont="1" applyFill="1" applyBorder="1" applyAlignment="1" applyProtection="1">
      <protection locked="0"/>
    </xf>
    <xf numFmtId="168" fontId="6" fillId="5" borderId="31" xfId="1" applyNumberFormat="1" applyFont="1" applyFill="1" applyBorder="1" applyAlignment="1" applyProtection="1"/>
    <xf numFmtId="168" fontId="6" fillId="5" borderId="10" xfId="1" applyNumberFormat="1" applyFont="1" applyFill="1" applyBorder="1" applyAlignment="1" applyProtection="1"/>
    <xf numFmtId="168" fontId="6" fillId="5" borderId="93" xfId="1" applyNumberFormat="1" applyFont="1" applyFill="1" applyBorder="1" applyAlignment="1" applyProtection="1"/>
    <xf numFmtId="168" fontId="6" fillId="5" borderId="9" xfId="1" applyNumberFormat="1" applyFont="1" applyFill="1" applyBorder="1" applyAlignment="1" applyProtection="1"/>
    <xf numFmtId="168" fontId="6" fillId="5" borderId="62" xfId="1" applyNumberFormat="1" applyFont="1" applyFill="1" applyBorder="1" applyAlignment="1" applyProtection="1"/>
    <xf numFmtId="168" fontId="6" fillId="4" borderId="37" xfId="1" applyNumberFormat="1" applyFont="1" applyFill="1" applyBorder="1" applyAlignment="1" applyProtection="1">
      <protection locked="0"/>
    </xf>
    <xf numFmtId="168" fontId="6" fillId="4" borderId="39" xfId="1" applyNumberFormat="1" applyFont="1" applyFill="1" applyBorder="1" applyAlignment="1" applyProtection="1">
      <protection locked="0"/>
    </xf>
    <xf numFmtId="168" fontId="6" fillId="4" borderId="40" xfId="1" applyNumberFormat="1" applyFont="1" applyFill="1" applyBorder="1" applyAlignment="1" applyProtection="1">
      <protection locked="0"/>
    </xf>
    <xf numFmtId="168" fontId="6" fillId="5" borderId="78" xfId="1" applyNumberFormat="1" applyFont="1" applyFill="1" applyBorder="1" applyAlignment="1" applyProtection="1"/>
    <xf numFmtId="168" fontId="6" fillId="5" borderId="41" xfId="1" applyNumberFormat="1" applyFont="1" applyFill="1" applyBorder="1" applyAlignment="1" applyProtection="1"/>
    <xf numFmtId="168" fontId="6" fillId="5" borderId="88" xfId="1" applyNumberFormat="1" applyFont="1" applyFill="1" applyBorder="1" applyAlignment="1" applyProtection="1"/>
    <xf numFmtId="168" fontId="6" fillId="5" borderId="40" xfId="1" applyNumberFormat="1" applyFont="1" applyFill="1" applyBorder="1" applyAlignment="1" applyProtection="1"/>
    <xf numFmtId="168" fontId="6" fillId="5" borderId="64" xfId="1" applyNumberFormat="1" applyFont="1" applyFill="1" applyBorder="1" applyAlignment="1" applyProtection="1"/>
    <xf numFmtId="168" fontId="6" fillId="0" borderId="1" xfId="9" applyNumberFormat="1" applyFont="1" applyFill="1" applyBorder="1" applyAlignment="1" applyProtection="1"/>
    <xf numFmtId="168" fontId="6" fillId="0" borderId="3" xfId="9" applyNumberFormat="1" applyFont="1" applyFill="1" applyBorder="1" applyAlignment="1" applyProtection="1"/>
    <xf numFmtId="168" fontId="6" fillId="0" borderId="4" xfId="9" applyNumberFormat="1" applyFont="1" applyFill="1" applyBorder="1" applyAlignment="1" applyProtection="1"/>
    <xf numFmtId="168" fontId="6" fillId="0" borderId="20" xfId="9" applyNumberFormat="1" applyFont="1" applyFill="1" applyBorder="1" applyAlignment="1" applyProtection="1"/>
    <xf numFmtId="168" fontId="6" fillId="0" borderId="74" xfId="9" applyNumberFormat="1" applyFont="1" applyFill="1" applyBorder="1" applyAlignment="1" applyProtection="1"/>
    <xf numFmtId="1" fontId="6" fillId="14" borderId="6" xfId="9" applyNumberFormat="1" applyFont="1" applyFill="1" applyBorder="1" applyAlignment="1" applyProtection="1"/>
    <xf numFmtId="1" fontId="6" fillId="0" borderId="6" xfId="9" applyNumberFormat="1" applyFont="1" applyFill="1" applyBorder="1" applyAlignment="1" applyProtection="1"/>
    <xf numFmtId="1" fontId="6" fillId="0" borderId="73" xfId="9" applyNumberFormat="1" applyFont="1" applyFill="1" applyBorder="1" applyAlignment="1" applyProtection="1"/>
    <xf numFmtId="1" fontId="6" fillId="5" borderId="62" xfId="4" applyNumberFormat="1" applyFont="1" applyFill="1" applyBorder="1" applyAlignment="1" applyProtection="1"/>
    <xf numFmtId="1" fontId="6" fillId="12" borderId="38" xfId="1" applyNumberFormat="1" applyFont="1" applyFill="1" applyBorder="1" applyAlignment="1" applyProtection="1"/>
    <xf numFmtId="1" fontId="6" fillId="4" borderId="74" xfId="1" applyNumberFormat="1" applyFont="1" applyFill="1" applyBorder="1" applyAlignment="1" applyProtection="1">
      <protection locked="0"/>
    </xf>
    <xf numFmtId="1" fontId="6" fillId="12" borderId="35" xfId="1" applyNumberFormat="1" applyFont="1" applyFill="1" applyBorder="1" applyAlignment="1" applyProtection="1"/>
    <xf numFmtId="1" fontId="6" fillId="12" borderId="37" xfId="1" applyNumberFormat="1" applyFont="1" applyFill="1" applyBorder="1" applyAlignment="1" applyProtection="1"/>
    <xf numFmtId="1" fontId="6" fillId="12" borderId="70" xfId="1" applyNumberFormat="1" applyFont="1" applyFill="1" applyBorder="1" applyAlignment="1" applyProtection="1"/>
    <xf numFmtId="1" fontId="6" fillId="12" borderId="40" xfId="1" applyNumberFormat="1" applyFont="1" applyFill="1" applyBorder="1" applyAlignment="1" applyProtection="1"/>
    <xf numFmtId="1" fontId="6" fillId="11" borderId="25" xfId="1" applyNumberFormat="1" applyFont="1" applyFill="1" applyBorder="1" applyAlignment="1" applyProtection="1">
      <protection locked="0"/>
    </xf>
    <xf numFmtId="1" fontId="6" fillId="11" borderId="18" xfId="1" applyNumberFormat="1" applyFont="1" applyFill="1" applyBorder="1" applyAlignment="1" applyProtection="1">
      <protection locked="0"/>
    </xf>
    <xf numFmtId="2" fontId="6" fillId="4" borderId="90" xfId="1" applyNumberFormat="1" applyFont="1" applyFill="1" applyBorder="1" applyAlignment="1" applyProtection="1">
      <protection locked="0"/>
    </xf>
    <xf numFmtId="2" fontId="6" fillId="4" borderId="9" xfId="1" applyNumberFormat="1" applyFont="1" applyFill="1" applyBorder="1" applyAlignment="1" applyProtection="1">
      <protection locked="0"/>
    </xf>
    <xf numFmtId="2" fontId="6" fillId="14" borderId="6" xfId="1" applyNumberFormat="1" applyFont="1" applyFill="1" applyBorder="1" applyAlignment="1" applyProtection="1">
      <protection locked="0"/>
    </xf>
    <xf numFmtId="2" fontId="6" fillId="14" borderId="7" xfId="1" applyNumberFormat="1" applyFont="1" applyFill="1" applyBorder="1" applyAlignment="1" applyProtection="1">
      <protection locked="0"/>
    </xf>
    <xf numFmtId="2" fontId="6" fillId="14" borderId="9" xfId="1" applyNumberFormat="1" applyFont="1" applyFill="1" applyBorder="1" applyAlignment="1" applyProtection="1">
      <protection locked="0"/>
    </xf>
    <xf numFmtId="2" fontId="6" fillId="14" borderId="90" xfId="1" applyNumberFormat="1" applyFont="1" applyFill="1" applyBorder="1" applyAlignment="1" applyProtection="1">
      <protection locked="0"/>
    </xf>
    <xf numFmtId="2" fontId="6" fillId="14" borderId="12" xfId="1" applyNumberFormat="1" applyFont="1" applyFill="1" applyBorder="1" applyAlignment="1" applyProtection="1">
      <protection locked="0"/>
    </xf>
    <xf numFmtId="2" fontId="6" fillId="14" borderId="14" xfId="1" applyNumberFormat="1" applyFont="1" applyFill="1" applyBorder="1" applyAlignment="1" applyProtection="1">
      <protection locked="0"/>
    </xf>
    <xf numFmtId="168" fontId="6" fillId="14" borderId="66" xfId="4" applyNumberFormat="1" applyFont="1" applyFill="1" applyBorder="1" applyAlignment="1" applyProtection="1"/>
    <xf numFmtId="168" fontId="6" fillId="14" borderId="37" xfId="4" applyNumberFormat="1" applyFont="1" applyFill="1" applyBorder="1" applyAlignment="1" applyProtection="1"/>
    <xf numFmtId="168" fontId="6" fillId="14" borderId="40" xfId="4" applyNumberFormat="1" applyFont="1" applyFill="1" applyBorder="1" applyAlignment="1" applyProtection="1"/>
    <xf numFmtId="168" fontId="6" fillId="14" borderId="64" xfId="4" applyNumberFormat="1" applyFont="1" applyFill="1" applyBorder="1" applyAlignment="1" applyProtection="1">
      <alignment horizontal="right"/>
    </xf>
    <xf numFmtId="168" fontId="6" fillId="14" borderId="32" xfId="4" applyNumberFormat="1" applyFont="1" applyFill="1" applyBorder="1" applyAlignment="1" applyProtection="1"/>
    <xf numFmtId="168" fontId="6" fillId="14" borderId="7" xfId="4" applyNumberFormat="1" applyFont="1" applyFill="1" applyBorder="1" applyAlignment="1" applyProtection="1"/>
    <xf numFmtId="168" fontId="6" fillId="14" borderId="9" xfId="4" applyNumberFormat="1" applyFont="1" applyFill="1" applyBorder="1" applyAlignment="1" applyProtection="1"/>
    <xf numFmtId="168" fontId="6" fillId="14" borderId="62" xfId="4" applyNumberFormat="1" applyFont="1" applyFill="1" applyBorder="1" applyAlignment="1" applyProtection="1">
      <alignment horizontal="right"/>
    </xf>
    <xf numFmtId="168" fontId="6" fillId="14" borderId="33" xfId="4" applyNumberFormat="1" applyFont="1" applyFill="1" applyBorder="1" applyAlignment="1" applyProtection="1"/>
    <xf numFmtId="168" fontId="6" fillId="14" borderId="16" xfId="4" applyNumberFormat="1" applyFont="1" applyFill="1" applyBorder="1" applyAlignment="1" applyProtection="1"/>
    <xf numFmtId="168" fontId="6" fillId="14" borderId="17" xfId="4" applyNumberFormat="1" applyFont="1" applyFill="1" applyBorder="1" applyAlignment="1" applyProtection="1"/>
    <xf numFmtId="168" fontId="6" fillId="14" borderId="34" xfId="4" applyNumberFormat="1" applyFont="1" applyFill="1" applyBorder="1" applyAlignment="1" applyProtection="1">
      <alignment horizontal="right"/>
    </xf>
    <xf numFmtId="2" fontId="6" fillId="4" borderId="66" xfId="1" applyNumberFormat="1" applyFont="1" applyFill="1" applyBorder="1" applyAlignment="1" applyProtection="1">
      <protection locked="0"/>
    </xf>
    <xf numFmtId="2" fontId="6" fillId="4" borderId="37" xfId="1" applyNumberFormat="1" applyFont="1" applyFill="1" applyBorder="1" applyAlignment="1" applyProtection="1">
      <protection locked="0"/>
    </xf>
    <xf numFmtId="2" fontId="6" fillId="4" borderId="64" xfId="1" applyNumberFormat="1" applyFont="1" applyFill="1" applyBorder="1" applyAlignment="1" applyProtection="1">
      <protection locked="0"/>
    </xf>
    <xf numFmtId="2" fontId="6" fillId="4" borderId="40" xfId="1" applyNumberFormat="1" applyFont="1" applyFill="1" applyBorder="1" applyAlignment="1" applyProtection="1">
      <protection locked="0"/>
    </xf>
    <xf numFmtId="2" fontId="6" fillId="4" borderId="41" xfId="1" applyNumberFormat="1" applyFont="1" applyFill="1" applyBorder="1" applyAlignment="1" applyProtection="1">
      <protection locked="0"/>
    </xf>
    <xf numFmtId="2" fontId="6" fillId="14" borderId="66" xfId="1" applyNumberFormat="1" applyFont="1" applyFill="1" applyBorder="1" applyAlignment="1" applyProtection="1">
      <protection locked="0"/>
    </xf>
    <xf numFmtId="0" fontId="37" fillId="0" borderId="0" xfId="10" applyNumberFormat="1" applyFont="1" applyFill="1" applyBorder="1" applyAlignment="1" applyProtection="1"/>
    <xf numFmtId="0" fontId="36" fillId="0" borderId="1" xfId="10" applyNumberFormat="1" applyFont="1" applyFill="1" applyBorder="1" applyAlignment="1" applyProtection="1">
      <alignment horizontal="center" vertical="center" wrapText="1"/>
    </xf>
    <xf numFmtId="0" fontId="36" fillId="0" borderId="20" xfId="10" applyNumberFormat="1" applyFont="1" applyFill="1" applyBorder="1" applyAlignment="1" applyProtection="1">
      <alignment horizontal="center" vertical="center" wrapText="1"/>
    </xf>
    <xf numFmtId="0" fontId="36" fillId="0" borderId="23" xfId="10" applyNumberFormat="1" applyFont="1" applyFill="1" applyBorder="1" applyAlignment="1" applyProtection="1">
      <alignment horizontal="center" vertical="center" wrapText="1"/>
    </xf>
    <xf numFmtId="0" fontId="36" fillId="0" borderId="24" xfId="10" applyNumberFormat="1" applyFont="1" applyFill="1" applyBorder="1" applyAlignment="1" applyProtection="1">
      <alignment horizontal="center" vertical="center" wrapText="1"/>
    </xf>
    <xf numFmtId="0" fontId="36" fillId="0" borderId="25" xfId="10" applyNumberFormat="1" applyFont="1" applyFill="1" applyBorder="1" applyAlignment="1" applyProtection="1">
      <alignment horizontal="center" vertical="center" wrapText="1"/>
    </xf>
    <xf numFmtId="0" fontId="36" fillId="0" borderId="62" xfId="0" applyFont="1" applyBorder="1" applyAlignment="1">
      <alignment wrapText="1"/>
    </xf>
    <xf numFmtId="1" fontId="36" fillId="14" borderId="72" xfId="1" applyNumberFormat="1" applyFont="1" applyFill="1" applyBorder="1" applyAlignment="1" applyProtection="1">
      <protection locked="0"/>
    </xf>
    <xf numFmtId="1" fontId="36" fillId="4" borderId="28" xfId="1" applyNumberFormat="1" applyFont="1" applyFill="1" applyBorder="1" applyAlignment="1" applyProtection="1">
      <protection locked="0"/>
    </xf>
    <xf numFmtId="1" fontId="36" fillId="4" borderId="8" xfId="1" applyNumberFormat="1" applyFont="1" applyFill="1" applyBorder="1" applyAlignment="1" applyProtection="1">
      <protection locked="0"/>
    </xf>
    <xf numFmtId="1" fontId="36" fillId="4" borderId="29" xfId="1" applyNumberFormat="1" applyFont="1" applyFill="1" applyBorder="1" applyAlignment="1" applyProtection="1">
      <protection locked="0"/>
    </xf>
    <xf numFmtId="1" fontId="36" fillId="4" borderId="30" xfId="1" applyNumberFormat="1" applyFont="1" applyFill="1" applyBorder="1" applyAlignment="1" applyProtection="1">
      <protection locked="0"/>
    </xf>
    <xf numFmtId="1" fontId="36" fillId="14" borderId="32" xfId="1" applyNumberFormat="1" applyFont="1" applyFill="1" applyBorder="1" applyAlignment="1" applyProtection="1">
      <protection locked="0"/>
    </xf>
    <xf numFmtId="1" fontId="36" fillId="4" borderId="7" xfId="1" applyNumberFormat="1" applyFont="1" applyFill="1" applyBorder="1" applyAlignment="1" applyProtection="1">
      <protection locked="0"/>
    </xf>
    <xf numFmtId="1" fontId="36" fillId="4" borderId="10" xfId="1" applyNumberFormat="1" applyFont="1" applyFill="1" applyBorder="1" applyAlignment="1" applyProtection="1">
      <protection locked="0"/>
    </xf>
    <xf numFmtId="0" fontId="36" fillId="0" borderId="34" xfId="0" applyFont="1" applyBorder="1" applyAlignment="1">
      <alignment wrapText="1"/>
    </xf>
    <xf numFmtId="1" fontId="36" fillId="14" borderId="36" xfId="1" applyNumberFormat="1" applyFont="1" applyFill="1" applyBorder="1" applyAlignment="1" applyProtection="1">
      <protection locked="0"/>
    </xf>
    <xf numFmtId="1" fontId="36" fillId="4" borderId="95" xfId="1" applyNumberFormat="1" applyFont="1" applyFill="1" applyBorder="1" applyAlignment="1" applyProtection="1">
      <protection locked="0"/>
    </xf>
    <xf numFmtId="1" fontId="36" fillId="4" borderId="77" xfId="1" applyNumberFormat="1" applyFont="1" applyFill="1" applyBorder="1" applyAlignment="1" applyProtection="1">
      <protection locked="0"/>
    </xf>
    <xf numFmtId="1" fontId="36" fillId="4" borderId="70" xfId="1" applyNumberFormat="1" applyFont="1" applyFill="1" applyBorder="1" applyAlignment="1" applyProtection="1">
      <protection locked="0"/>
    </xf>
    <xf numFmtId="1" fontId="36" fillId="4" borderId="18" xfId="1" applyNumberFormat="1" applyFont="1" applyFill="1" applyBorder="1" applyAlignment="1" applyProtection="1">
      <protection locked="0"/>
    </xf>
    <xf numFmtId="1" fontId="36" fillId="14" borderId="33" xfId="1" applyNumberFormat="1" applyFont="1" applyFill="1" applyBorder="1" applyAlignment="1" applyProtection="1">
      <protection locked="0"/>
    </xf>
    <xf numFmtId="1" fontId="36" fillId="4" borderId="16" xfId="1" applyNumberFormat="1" applyFont="1" applyFill="1" applyBorder="1" applyAlignment="1" applyProtection="1">
      <protection locked="0"/>
    </xf>
    <xf numFmtId="1" fontId="36" fillId="4" borderId="71" xfId="1" applyNumberFormat="1" applyFont="1" applyFill="1" applyBorder="1" applyAlignment="1" applyProtection="1">
      <protection locked="0"/>
    </xf>
    <xf numFmtId="0" fontId="36" fillId="0" borderId="69" xfId="0" applyFont="1" applyBorder="1" applyAlignment="1">
      <alignment wrapText="1"/>
    </xf>
    <xf numFmtId="1" fontId="36" fillId="4" borderId="67" xfId="1" applyNumberFormat="1" applyFont="1" applyFill="1" applyBorder="1" applyAlignment="1" applyProtection="1">
      <protection locked="0"/>
    </xf>
    <xf numFmtId="1" fontId="36" fillId="14" borderId="73" xfId="1" applyNumberFormat="1" applyFont="1" applyFill="1" applyBorder="1" applyAlignment="1" applyProtection="1">
      <protection locked="0"/>
    </xf>
    <xf numFmtId="1" fontId="36" fillId="4" borderId="65" xfId="1" applyNumberFormat="1" applyFont="1" applyFill="1" applyBorder="1" applyAlignment="1" applyProtection="1">
      <protection locked="0"/>
    </xf>
    <xf numFmtId="1" fontId="36" fillId="4" borderId="17" xfId="1" applyNumberFormat="1" applyFont="1" applyFill="1" applyBorder="1" applyAlignment="1" applyProtection="1">
      <protection locked="0"/>
    </xf>
    <xf numFmtId="0" fontId="36" fillId="0" borderId="38" xfId="0" applyFont="1" applyBorder="1" applyAlignment="1">
      <alignment wrapText="1"/>
    </xf>
    <xf numFmtId="1" fontId="36" fillId="4" borderId="15" xfId="1" applyNumberFormat="1" applyFont="1" applyFill="1" applyBorder="1" applyAlignment="1" applyProtection="1">
      <protection locked="0"/>
    </xf>
    <xf numFmtId="0" fontId="36" fillId="0" borderId="64" xfId="0" applyFont="1" applyBorder="1" applyAlignment="1">
      <alignment wrapText="1"/>
    </xf>
    <xf numFmtId="1" fontId="36" fillId="14" borderId="6" xfId="1" applyNumberFormat="1" applyFont="1" applyFill="1" applyBorder="1" applyAlignment="1" applyProtection="1">
      <protection locked="0"/>
    </xf>
    <xf numFmtId="1" fontId="36" fillId="4" borderId="13" xfId="1" applyNumberFormat="1" applyFont="1" applyFill="1" applyBorder="1" applyAlignment="1" applyProtection="1">
      <protection locked="0"/>
    </xf>
    <xf numFmtId="1" fontId="36" fillId="4" borderId="14" xfId="1" applyNumberFormat="1" applyFont="1" applyFill="1" applyBorder="1" applyAlignment="1" applyProtection="1">
      <protection locked="0"/>
    </xf>
    <xf numFmtId="1" fontId="36" fillId="4" borderId="12" xfId="1" applyNumberFormat="1" applyFont="1" applyFill="1" applyBorder="1" applyAlignment="1" applyProtection="1">
      <protection locked="0"/>
    </xf>
    <xf numFmtId="1" fontId="36" fillId="4" borderId="40" xfId="1" applyNumberFormat="1" applyFont="1" applyFill="1" applyBorder="1" applyAlignment="1" applyProtection="1">
      <protection locked="0"/>
    </xf>
    <xf numFmtId="0" fontId="38" fillId="0" borderId="1" xfId="10" applyNumberFormat="1" applyFont="1" applyFill="1" applyBorder="1" applyAlignment="1" applyProtection="1">
      <alignment horizontal="center" vertical="center"/>
    </xf>
    <xf numFmtId="166" fontId="36" fillId="14" borderId="1" xfId="10" applyNumberFormat="1" applyFont="1" applyFill="1" applyBorder="1" applyAlignment="1" applyProtection="1">
      <alignment vertical="center"/>
    </xf>
    <xf numFmtId="166" fontId="36" fillId="0" borderId="20" xfId="10" applyNumberFormat="1" applyFont="1" applyFill="1" applyBorder="1" applyAlignment="1" applyProtection="1">
      <alignment vertical="center"/>
    </xf>
    <xf numFmtId="166" fontId="36" fillId="0" borderId="4" xfId="10" applyNumberFormat="1" applyFont="1" applyFill="1" applyBorder="1" applyAlignment="1" applyProtection="1">
      <alignment vertical="center"/>
    </xf>
    <xf numFmtId="166" fontId="36" fillId="0" borderId="5" xfId="10" applyNumberFormat="1" applyFont="1" applyFill="1" applyBorder="1" applyAlignment="1" applyProtection="1">
      <alignment vertical="center"/>
    </xf>
    <xf numFmtId="166" fontId="36" fillId="0" borderId="1" xfId="10" applyNumberFormat="1" applyFont="1" applyFill="1" applyBorder="1" applyAlignment="1" applyProtection="1">
      <alignment vertical="center"/>
    </xf>
    <xf numFmtId="166" fontId="36" fillId="0" borderId="3" xfId="10" applyNumberFormat="1" applyFont="1" applyFill="1" applyBorder="1" applyAlignment="1" applyProtection="1">
      <alignment vertical="center"/>
    </xf>
    <xf numFmtId="0" fontId="39" fillId="0" borderId="0" xfId="9" applyNumberFormat="1" applyFont="1" applyFill="1" applyBorder="1" applyAlignment="1" applyProtection="1">
      <alignment horizontal="center"/>
    </xf>
    <xf numFmtId="0" fontId="39" fillId="17" borderId="0" xfId="9" applyNumberFormat="1" applyFont="1" applyFill="1" applyBorder="1" applyAlignment="1" applyProtection="1">
      <alignment horizontal="center"/>
    </xf>
    <xf numFmtId="0" fontId="6" fillId="17" borderId="0" xfId="9" applyNumberFormat="1" applyFont="1" applyFill="1" applyBorder="1" applyAlignment="1" applyProtection="1"/>
    <xf numFmtId="0" fontId="39" fillId="0" borderId="69" xfId="9" applyNumberFormat="1" applyFont="1" applyFill="1" applyBorder="1" applyAlignment="1" applyProtection="1">
      <alignment horizontal="center"/>
    </xf>
    <xf numFmtId="0" fontId="39" fillId="17" borderId="69" xfId="9" applyNumberFormat="1" applyFont="1" applyFill="1" applyBorder="1" applyAlignment="1" applyProtection="1">
      <alignment horizontal="center"/>
    </xf>
    <xf numFmtId="49" fontId="40" fillId="0" borderId="0" xfId="10" applyNumberFormat="1" applyFont="1" applyFill="1" applyBorder="1" applyAlignment="1" applyProtection="1">
      <alignment horizontal="center"/>
    </xf>
    <xf numFmtId="0" fontId="6" fillId="17" borderId="0" xfId="10" applyNumberFormat="1" applyFont="1" applyFill="1" applyBorder="1" applyAlignment="1" applyProtection="1">
      <alignment horizontal="center"/>
    </xf>
    <xf numFmtId="0" fontId="6" fillId="0" borderId="0" xfId="10" applyNumberFormat="1" applyFont="1" applyFill="1" applyBorder="1" applyAlignment="1" applyProtection="1">
      <alignment horizontal="center"/>
    </xf>
    <xf numFmtId="49" fontId="40" fillId="0" borderId="69" xfId="10" applyNumberFormat="1" applyFont="1" applyFill="1" applyBorder="1" applyAlignment="1" applyProtection="1">
      <alignment horizontal="center"/>
    </xf>
    <xf numFmtId="0" fontId="6" fillId="17" borderId="69" xfId="10" applyNumberFormat="1" applyFont="1" applyFill="1" applyBorder="1" applyAlignment="1" applyProtection="1">
      <alignment horizontal="center"/>
    </xf>
    <xf numFmtId="0" fontId="6" fillId="0" borderId="0" xfId="10" applyNumberFormat="1" applyFont="1" applyFill="1" applyAlignment="1" applyProtection="1">
      <alignment horizontal="center"/>
    </xf>
    <xf numFmtId="0" fontId="17" fillId="0" borderId="0" xfId="10" applyNumberFormat="1" applyFont="1" applyFill="1" applyAlignment="1" applyProtection="1">
      <alignment horizontal="center"/>
    </xf>
    <xf numFmtId="0" fontId="41" fillId="0" borderId="0" xfId="9" applyNumberFormat="1" applyFont="1" applyFill="1" applyBorder="1" applyAlignment="1" applyProtection="1">
      <alignment horizontal="center"/>
    </xf>
    <xf numFmtId="49" fontId="42" fillId="0" borderId="69" xfId="10" applyNumberFormat="1" applyFont="1" applyFill="1" applyBorder="1" applyAlignment="1" applyProtection="1">
      <alignment horizontal="center"/>
    </xf>
    <xf numFmtId="1" fontId="6" fillId="4" borderId="7" xfId="1" applyNumberFormat="1" applyFont="1" applyFill="1" applyBorder="1" applyAlignment="1" applyProtection="1">
      <alignment horizontal="left"/>
      <protection locked="0"/>
    </xf>
    <xf numFmtId="1" fontId="6" fillId="4" borderId="8" xfId="1" applyNumberFormat="1" applyFont="1" applyFill="1" applyBorder="1" applyAlignment="1" applyProtection="1">
      <alignment horizontal="left"/>
      <protection locked="0"/>
    </xf>
    <xf numFmtId="1" fontId="6" fillId="4" borderId="9" xfId="1" applyNumberFormat="1" applyFont="1" applyFill="1" applyBorder="1" applyAlignment="1" applyProtection="1">
      <alignment horizontal="left"/>
      <protection locked="0"/>
    </xf>
    <xf numFmtId="1" fontId="6" fillId="11" borderId="9" xfId="1" applyNumberFormat="1" applyFont="1" applyFill="1" applyBorder="1" applyAlignment="1" applyProtection="1">
      <alignment horizontal="left"/>
      <protection locked="0"/>
    </xf>
    <xf numFmtId="1" fontId="6" fillId="11" borderId="10" xfId="1" applyNumberFormat="1" applyFont="1" applyFill="1" applyBorder="1" applyAlignment="1" applyProtection="1">
      <alignment horizontal="left"/>
      <protection locked="0"/>
    </xf>
    <xf numFmtId="1" fontId="6" fillId="11" borderId="8" xfId="1" applyNumberFormat="1" applyFont="1" applyFill="1" applyBorder="1" applyAlignment="1" applyProtection="1">
      <alignment horizontal="left"/>
      <protection locked="0"/>
    </xf>
    <xf numFmtId="1" fontId="6" fillId="5" borderId="12" xfId="1" applyNumberFormat="1" applyFont="1" applyFill="1" applyBorder="1" applyAlignment="1" applyProtection="1">
      <alignment horizontal="left"/>
    </xf>
    <xf numFmtId="1" fontId="6" fillId="5" borderId="13" xfId="1" applyNumberFormat="1" applyFont="1" applyFill="1" applyBorder="1" applyAlignment="1" applyProtection="1">
      <alignment horizontal="left"/>
    </xf>
    <xf numFmtId="1" fontId="6" fillId="5" borderId="14" xfId="1" applyNumberFormat="1" applyFont="1" applyFill="1" applyBorder="1" applyAlignment="1" applyProtection="1">
      <alignment horizontal="left"/>
    </xf>
    <xf numFmtId="1" fontId="6" fillId="5" borderId="14" xfId="9" applyNumberFormat="1" applyFont="1" applyFill="1" applyBorder="1" applyAlignment="1" applyProtection="1">
      <alignment horizontal="left"/>
    </xf>
    <xf numFmtId="1" fontId="6" fillId="4" borderId="14" xfId="1" applyNumberFormat="1" applyFont="1" applyFill="1" applyBorder="1" applyAlignment="1" applyProtection="1">
      <alignment horizontal="left"/>
      <protection locked="0"/>
    </xf>
    <xf numFmtId="1" fontId="6" fillId="4" borderId="15" xfId="9" applyNumberFormat="1" applyFont="1" applyFill="1" applyBorder="1" applyAlignment="1" applyProtection="1">
      <alignment horizontal="left"/>
      <protection locked="0"/>
    </xf>
    <xf numFmtId="1" fontId="6" fillId="5" borderId="15" xfId="9" applyNumberFormat="1" applyFont="1" applyFill="1" applyBorder="1" applyAlignment="1" applyProtection="1">
      <alignment horizontal="left"/>
    </xf>
    <xf numFmtId="1" fontId="6" fillId="5" borderId="15" xfId="1" applyNumberFormat="1" applyFont="1" applyFill="1" applyBorder="1" applyAlignment="1" applyProtection="1">
      <alignment horizontal="left"/>
    </xf>
    <xf numFmtId="168" fontId="6" fillId="5" borderId="16" xfId="1" applyNumberFormat="1" applyFont="1" applyFill="1" applyBorder="1" applyAlignment="1" applyProtection="1">
      <alignment horizontal="left"/>
    </xf>
    <xf numFmtId="168" fontId="6" fillId="5" borderId="67" xfId="1" applyNumberFormat="1" applyFont="1" applyFill="1" applyBorder="1" applyAlignment="1" applyProtection="1">
      <alignment horizontal="left"/>
    </xf>
    <xf numFmtId="168" fontId="6" fillId="5" borderId="17" xfId="1" applyNumberFormat="1" applyFont="1" applyFill="1" applyBorder="1" applyAlignment="1" applyProtection="1">
      <alignment horizontal="left"/>
    </xf>
    <xf numFmtId="168" fontId="6" fillId="5" borderId="17" xfId="9" applyNumberFormat="1" applyFont="1" applyFill="1" applyBorder="1" applyAlignment="1" applyProtection="1">
      <alignment horizontal="left"/>
    </xf>
    <xf numFmtId="168" fontId="6" fillId="5" borderId="18" xfId="9" applyNumberFormat="1" applyFont="1" applyFill="1" applyBorder="1" applyAlignment="1" applyProtection="1">
      <alignment horizontal="left"/>
    </xf>
    <xf numFmtId="168" fontId="6" fillId="4" borderId="67" xfId="1" applyNumberFormat="1" applyFont="1" applyFill="1" applyBorder="1" applyAlignment="1" applyProtection="1">
      <alignment horizontal="left"/>
      <protection locked="0"/>
    </xf>
    <xf numFmtId="168" fontId="6" fillId="5" borderId="15" xfId="9" applyNumberFormat="1" applyFont="1" applyFill="1" applyBorder="1" applyAlignment="1" applyProtection="1">
      <alignment horizontal="left"/>
    </xf>
    <xf numFmtId="168" fontId="6" fillId="4" borderId="17" xfId="1" applyNumberFormat="1" applyFont="1" applyFill="1" applyBorder="1" applyAlignment="1" applyProtection="1">
      <alignment horizontal="left"/>
      <protection locked="0"/>
    </xf>
    <xf numFmtId="168" fontId="6" fillId="4" borderId="18" xfId="1" applyNumberFormat="1" applyFont="1" applyFill="1" applyBorder="1" applyAlignment="1" applyProtection="1">
      <alignment horizontal="left"/>
      <protection locked="0"/>
    </xf>
    <xf numFmtId="168" fontId="6" fillId="4" borderId="22" xfId="1" applyNumberFormat="1" applyFont="1" applyFill="1" applyBorder="1" applyAlignment="1" applyProtection="1">
      <alignment horizontal="left"/>
      <protection locked="0"/>
    </xf>
    <xf numFmtId="168" fontId="6" fillId="4" borderId="24" xfId="1" applyNumberFormat="1" applyFont="1" applyFill="1" applyBorder="1" applyAlignment="1" applyProtection="1">
      <alignment horizontal="left"/>
      <protection locked="0"/>
    </xf>
    <xf numFmtId="168" fontId="6" fillId="12" borderId="24" xfId="1" applyNumberFormat="1" applyFont="1" applyFill="1" applyBorder="1" applyAlignment="1" applyProtection="1">
      <alignment horizontal="left"/>
    </xf>
    <xf numFmtId="168" fontId="6" fillId="12" borderId="25" xfId="1" applyNumberFormat="1" applyFont="1" applyFill="1" applyBorder="1" applyAlignment="1" applyProtection="1">
      <alignment horizontal="left"/>
    </xf>
    <xf numFmtId="168" fontId="6" fillId="12" borderId="23" xfId="1" applyNumberFormat="1" applyFont="1" applyFill="1" applyBorder="1" applyAlignment="1" applyProtection="1">
      <alignment horizontal="left"/>
    </xf>
    <xf numFmtId="1" fontId="6" fillId="4" borderId="12" xfId="1" applyNumberFormat="1" applyFont="1" applyFill="1" applyBorder="1" applyAlignment="1" applyProtection="1">
      <alignment horizontal="left"/>
      <protection locked="0"/>
    </xf>
    <xf numFmtId="1" fontId="6" fillId="4" borderId="13" xfId="1" applyNumberFormat="1" applyFont="1" applyFill="1" applyBorder="1" applyAlignment="1" applyProtection="1">
      <alignment horizontal="left"/>
      <protection locked="0"/>
    </xf>
    <xf numFmtId="1" fontId="6" fillId="11" borderId="14" xfId="1" applyNumberFormat="1" applyFont="1" applyFill="1" applyBorder="1" applyAlignment="1" applyProtection="1">
      <alignment horizontal="left"/>
      <protection locked="0"/>
    </xf>
    <xf numFmtId="1" fontId="6" fillId="11" borderId="15" xfId="1" applyNumberFormat="1" applyFont="1" applyFill="1" applyBorder="1" applyAlignment="1" applyProtection="1">
      <alignment horizontal="left"/>
      <protection locked="0"/>
    </xf>
    <xf numFmtId="164" fontId="6" fillId="12" borderId="14" xfId="1" applyNumberFormat="1" applyFont="1" applyFill="1" applyBorder="1" applyAlignment="1" applyProtection="1">
      <alignment horizontal="left"/>
    </xf>
    <xf numFmtId="1" fontId="6" fillId="5" borderId="67" xfId="1" applyNumberFormat="1" applyFont="1" applyFill="1" applyBorder="1" applyAlignment="1" applyProtection="1">
      <alignment horizontal="left"/>
    </xf>
    <xf numFmtId="1" fontId="6" fillId="5" borderId="18" xfId="1" applyNumberFormat="1" applyFont="1" applyFill="1" applyBorder="1" applyAlignment="1" applyProtection="1">
      <alignment horizontal="left"/>
    </xf>
    <xf numFmtId="1" fontId="6" fillId="5" borderId="17" xfId="1" applyNumberFormat="1" applyFont="1" applyFill="1" applyBorder="1" applyAlignment="1" applyProtection="1">
      <alignment horizontal="left"/>
    </xf>
    <xf numFmtId="1" fontId="6" fillId="4" borderId="17" xfId="1" applyNumberFormat="1" applyFont="1" applyFill="1" applyBorder="1" applyAlignment="1" applyProtection="1">
      <alignment horizontal="left"/>
      <protection locked="0"/>
    </xf>
    <xf numFmtId="1" fontId="6" fillId="4" borderId="18" xfId="1" applyNumberFormat="1" applyFont="1" applyFill="1" applyBorder="1" applyAlignment="1" applyProtection="1">
      <alignment horizontal="left"/>
      <protection locked="0"/>
    </xf>
    <xf numFmtId="168" fontId="6" fillId="12" borderId="14" xfId="1" applyNumberFormat="1" applyFont="1" applyFill="1" applyBorder="1" applyAlignment="1" applyProtection="1">
      <alignment horizontal="left"/>
    </xf>
    <xf numFmtId="168" fontId="6" fillId="13" borderId="18" xfId="1" applyNumberFormat="1" applyFont="1" applyFill="1" applyBorder="1" applyAlignment="1" applyProtection="1">
      <alignment horizontal="left"/>
      <protection locked="0"/>
    </xf>
    <xf numFmtId="1" fontId="6" fillId="12" borderId="23" xfId="1" applyNumberFormat="1" applyFont="1" applyFill="1" applyBorder="1" applyAlignment="1" applyProtection="1">
      <alignment horizontal="left"/>
    </xf>
    <xf numFmtId="1" fontId="6" fillId="12" borderId="25" xfId="1" applyNumberFormat="1" applyFont="1" applyFill="1" applyBorder="1" applyAlignment="1" applyProtection="1">
      <alignment horizontal="left"/>
    </xf>
    <xf numFmtId="1" fontId="6" fillId="12" borderId="24" xfId="1" applyNumberFormat="1" applyFont="1" applyFill="1" applyBorder="1" applyAlignment="1" applyProtection="1">
      <alignment horizontal="left"/>
    </xf>
    <xf numFmtId="168" fontId="6" fillId="4" borderId="7" xfId="1" applyNumberFormat="1" applyFont="1" applyFill="1" applyBorder="1" applyAlignment="1" applyProtection="1">
      <alignment horizontal="left"/>
      <protection locked="0"/>
    </xf>
    <xf numFmtId="168" fontId="6" fillId="4" borderId="8" xfId="1" applyNumberFormat="1" applyFont="1" applyFill="1" applyBorder="1" applyAlignment="1" applyProtection="1">
      <alignment horizontal="left"/>
      <protection locked="0"/>
    </xf>
    <xf numFmtId="168" fontId="6" fillId="4" borderId="9" xfId="1" applyNumberFormat="1" applyFont="1" applyFill="1" applyBorder="1" applyAlignment="1" applyProtection="1">
      <alignment horizontal="left"/>
      <protection locked="0"/>
    </xf>
    <xf numFmtId="168" fontId="6" fillId="5" borderId="8" xfId="1" applyNumberFormat="1" applyFont="1" applyFill="1" applyBorder="1" applyAlignment="1" applyProtection="1">
      <alignment horizontal="left"/>
    </xf>
    <xf numFmtId="168" fontId="6" fillId="12" borderId="9" xfId="1" applyNumberFormat="1" applyFont="1" applyFill="1" applyBorder="1" applyAlignment="1" applyProtection="1">
      <alignment horizontal="left"/>
    </xf>
    <xf numFmtId="168" fontId="6" fillId="12" borderId="10" xfId="1" applyNumberFormat="1" applyFont="1" applyFill="1" applyBorder="1" applyAlignment="1" applyProtection="1">
      <alignment horizontal="left"/>
    </xf>
    <xf numFmtId="1" fontId="6" fillId="5" borderId="7" xfId="1" applyNumberFormat="1" applyFont="1" applyFill="1" applyBorder="1" applyAlignment="1" applyProtection="1">
      <alignment horizontal="left"/>
    </xf>
    <xf numFmtId="1" fontId="6" fillId="5" borderId="10" xfId="1" applyNumberFormat="1" applyFont="1" applyFill="1" applyBorder="1" applyAlignment="1" applyProtection="1">
      <alignment horizontal="left"/>
    </xf>
    <xf numFmtId="1" fontId="6" fillId="5" borderId="8" xfId="1" applyNumberFormat="1" applyFont="1" applyFill="1" applyBorder="1" applyAlignment="1" applyProtection="1">
      <alignment horizontal="left"/>
    </xf>
    <xf numFmtId="1" fontId="6" fillId="5" borderId="9" xfId="1" applyNumberFormat="1" applyFont="1" applyFill="1" applyBorder="1" applyAlignment="1" applyProtection="1">
      <alignment horizontal="left"/>
    </xf>
    <xf numFmtId="168" fontId="6" fillId="5" borderId="11" xfId="1" applyNumberFormat="1" applyFont="1" applyFill="1" applyBorder="1" applyAlignment="1" applyProtection="1">
      <alignment horizontal="left"/>
    </xf>
    <xf numFmtId="168" fontId="6" fillId="12" borderId="17" xfId="1" applyNumberFormat="1" applyFont="1" applyFill="1" applyBorder="1" applyAlignment="1" applyProtection="1">
      <alignment horizontal="left"/>
    </xf>
    <xf numFmtId="168" fontId="6" fillId="12" borderId="18" xfId="9" applyNumberFormat="1" applyFont="1" applyFill="1" applyBorder="1" applyAlignment="1" applyProtection="1">
      <alignment horizontal="left"/>
    </xf>
    <xf numFmtId="1" fontId="6" fillId="5" borderId="16" xfId="1" applyNumberFormat="1" applyFont="1" applyFill="1" applyBorder="1" applyAlignment="1" applyProtection="1">
      <alignment horizontal="left"/>
    </xf>
    <xf numFmtId="1" fontId="6" fillId="5" borderId="91" xfId="1" applyNumberFormat="1" applyFont="1" applyFill="1" applyBorder="1" applyAlignment="1" applyProtection="1">
      <alignment horizontal="left"/>
    </xf>
    <xf numFmtId="1" fontId="6" fillId="12" borderId="17" xfId="1" applyNumberFormat="1" applyFont="1" applyFill="1" applyBorder="1" applyAlignment="1" applyProtection="1">
      <alignment horizontal="left"/>
    </xf>
    <xf numFmtId="1" fontId="6" fillId="12" borderId="18" xfId="9" applyNumberFormat="1" applyFont="1" applyFill="1" applyBorder="1" applyAlignment="1" applyProtection="1">
      <alignment horizontal="left"/>
    </xf>
    <xf numFmtId="1" fontId="6" fillId="5" borderId="35" xfId="1" applyNumberFormat="1" applyFont="1" applyFill="1" applyBorder="1" applyAlignment="1" applyProtection="1">
      <alignment horizontal="left"/>
    </xf>
    <xf numFmtId="1" fontId="6" fillId="4" borderId="70" xfId="1" applyNumberFormat="1" applyFont="1" applyFill="1" applyBorder="1" applyAlignment="1" applyProtection="1">
      <alignment horizontal="left"/>
      <protection locked="0"/>
    </xf>
    <xf numFmtId="1" fontId="6" fillId="12" borderId="70" xfId="1" applyNumberFormat="1" applyFont="1" applyFill="1" applyBorder="1" applyAlignment="1" applyProtection="1">
      <alignment horizontal="left"/>
    </xf>
    <xf numFmtId="1" fontId="6" fillId="12" borderId="89" xfId="9" applyNumberFormat="1" applyFont="1" applyFill="1" applyBorder="1" applyAlignment="1" applyProtection="1">
      <alignment horizontal="left"/>
    </xf>
    <xf numFmtId="1" fontId="6" fillId="5" borderId="92" xfId="1" applyNumberFormat="1" applyFont="1" applyFill="1" applyBorder="1" applyAlignment="1" applyProtection="1">
      <alignment horizontal="left"/>
    </xf>
    <xf numFmtId="1" fontId="6" fillId="5" borderId="89" xfId="1" applyNumberFormat="1" applyFont="1" applyFill="1" applyBorder="1" applyAlignment="1" applyProtection="1">
      <alignment horizontal="left"/>
    </xf>
    <xf numFmtId="1" fontId="6" fillId="5" borderId="70" xfId="1" applyNumberFormat="1" applyFont="1" applyFill="1" applyBorder="1" applyAlignment="1" applyProtection="1">
      <alignment horizontal="left"/>
    </xf>
    <xf numFmtId="1" fontId="6" fillId="5" borderId="38" xfId="1" applyNumberFormat="1" applyFont="1" applyFill="1" applyBorder="1" applyAlignment="1" applyProtection="1">
      <alignment horizontal="left"/>
    </xf>
    <xf numFmtId="1" fontId="6" fillId="11" borderId="7" xfId="1" applyNumberFormat="1" applyFont="1" applyFill="1" applyBorder="1" applyAlignment="1" applyProtection="1">
      <alignment horizontal="left"/>
      <protection locked="0"/>
    </xf>
    <xf numFmtId="1" fontId="6" fillId="4" borderId="57" xfId="9" applyNumberFormat="1" applyFont="1" applyFill="1" applyBorder="1" applyAlignment="1" applyProtection="1">
      <alignment horizontal="left"/>
      <protection locked="0"/>
    </xf>
    <xf numFmtId="168" fontId="6" fillId="5" borderId="12" xfId="1" applyNumberFormat="1" applyFont="1" applyFill="1" applyBorder="1" applyAlignment="1" applyProtection="1">
      <alignment horizontal="left"/>
    </xf>
    <xf numFmtId="168" fontId="6" fillId="5" borderId="13" xfId="1" applyNumberFormat="1" applyFont="1" applyFill="1" applyBorder="1" applyAlignment="1" applyProtection="1">
      <alignment horizontal="left"/>
    </xf>
    <xf numFmtId="168" fontId="6" fillId="5" borderId="14" xfId="1" applyNumberFormat="1" applyFont="1" applyFill="1" applyBorder="1" applyAlignment="1" applyProtection="1">
      <alignment horizontal="left"/>
    </xf>
    <xf numFmtId="168" fontId="6" fillId="5" borderId="14" xfId="9" applyNumberFormat="1" applyFont="1" applyFill="1" applyBorder="1" applyAlignment="1" applyProtection="1">
      <alignment horizontal="left"/>
    </xf>
    <xf numFmtId="168" fontId="6" fillId="5" borderId="57" xfId="9" applyNumberFormat="1" applyFont="1" applyFill="1" applyBorder="1" applyAlignment="1" applyProtection="1">
      <alignment horizontal="left"/>
    </xf>
    <xf numFmtId="168" fontId="6" fillId="4" borderId="16" xfId="1" applyNumberFormat="1" applyFont="1" applyFill="1" applyBorder="1" applyAlignment="1" applyProtection="1">
      <alignment horizontal="left"/>
      <protection locked="0"/>
    </xf>
    <xf numFmtId="168" fontId="6" fillId="13" borderId="12" xfId="1" applyNumberFormat="1" applyFont="1" applyFill="1" applyBorder="1" applyAlignment="1" applyProtection="1">
      <alignment horizontal="left"/>
      <protection locked="0"/>
    </xf>
    <xf numFmtId="168" fontId="6" fillId="13" borderId="13" xfId="1" applyNumberFormat="1" applyFont="1" applyFill="1" applyBorder="1" applyAlignment="1" applyProtection="1">
      <alignment horizontal="left"/>
      <protection locked="0"/>
    </xf>
    <xf numFmtId="168" fontId="6" fillId="13" borderId="14" xfId="1" applyNumberFormat="1" applyFont="1" applyFill="1" applyBorder="1" applyAlignment="1" applyProtection="1">
      <alignment horizontal="left"/>
      <protection locked="0"/>
    </xf>
    <xf numFmtId="168" fontId="6" fillId="12" borderId="57" xfId="9" applyNumberFormat="1" applyFont="1" applyFill="1" applyBorder="1" applyAlignment="1" applyProtection="1">
      <alignment horizontal="left"/>
    </xf>
    <xf numFmtId="1" fontId="6" fillId="12" borderId="16" xfId="1" applyNumberFormat="1" applyFont="1" applyFill="1" applyBorder="1" applyAlignment="1" applyProtection="1">
      <alignment horizontal="left"/>
    </xf>
    <xf numFmtId="1" fontId="6" fillId="12" borderId="18" xfId="1" applyNumberFormat="1" applyFont="1" applyFill="1" applyBorder="1" applyAlignment="1" applyProtection="1">
      <alignment horizontal="left"/>
    </xf>
    <xf numFmtId="1" fontId="6" fillId="12" borderId="41" xfId="0" applyNumberFormat="1" applyFont="1" applyFill="1" applyBorder="1" applyAlignment="1" applyProtection="1">
      <alignment horizontal="left"/>
    </xf>
    <xf numFmtId="1" fontId="6" fillId="11" borderId="62" xfId="1" applyNumberFormat="1" applyFont="1" applyFill="1" applyBorder="1" applyAlignment="1" applyProtection="1">
      <alignment horizontal="left"/>
      <protection locked="0"/>
    </xf>
    <xf numFmtId="1" fontId="6" fillId="4" borderId="59" xfId="1" applyNumberFormat="1" applyFont="1" applyFill="1" applyBorder="1" applyAlignment="1" applyProtection="1">
      <alignment horizontal="left"/>
      <protection locked="0"/>
    </xf>
    <xf numFmtId="1" fontId="6" fillId="5" borderId="57" xfId="9" applyNumberFormat="1" applyFont="1" applyFill="1" applyBorder="1" applyAlignment="1" applyProtection="1">
      <alignment horizontal="left"/>
    </xf>
    <xf numFmtId="168" fontId="6" fillId="4" borderId="14" xfId="1" applyNumberFormat="1" applyFont="1" applyFill="1" applyBorder="1" applyAlignment="1" applyProtection="1">
      <alignment horizontal="left"/>
      <protection locked="0"/>
    </xf>
    <xf numFmtId="168" fontId="6" fillId="12" borderId="15" xfId="1" applyNumberFormat="1" applyFont="1" applyFill="1" applyBorder="1" applyAlignment="1" applyProtection="1">
      <alignment horizontal="left"/>
    </xf>
    <xf numFmtId="168" fontId="6" fillId="5" borderId="15" xfId="1" applyNumberFormat="1" applyFont="1" applyFill="1" applyBorder="1" applyAlignment="1" applyProtection="1">
      <alignment horizontal="left"/>
    </xf>
    <xf numFmtId="168" fontId="6" fillId="5" borderId="87" xfId="1" applyNumberFormat="1" applyFont="1" applyFill="1" applyBorder="1" applyAlignment="1" applyProtection="1">
      <alignment horizontal="left"/>
    </xf>
    <xf numFmtId="168" fontId="6" fillId="5" borderId="18" xfId="1" applyNumberFormat="1" applyFont="1" applyFill="1" applyBorder="1" applyAlignment="1" applyProtection="1">
      <alignment horizontal="left"/>
    </xf>
    <xf numFmtId="1" fontId="6" fillId="5" borderId="87" xfId="1" applyNumberFormat="1" applyFont="1" applyFill="1" applyBorder="1" applyAlignment="1" applyProtection="1">
      <alignment horizontal="left"/>
    </xf>
    <xf numFmtId="1" fontId="6" fillId="13" borderId="14" xfId="1" applyNumberFormat="1" applyFont="1" applyFill="1" applyBorder="1" applyAlignment="1" applyProtection="1">
      <alignment horizontal="left"/>
      <protection locked="0"/>
    </xf>
    <xf numFmtId="1" fontId="6" fillId="12" borderId="14" xfId="1" applyNumberFormat="1" applyFont="1" applyFill="1" applyBorder="1" applyAlignment="1" applyProtection="1">
      <alignment horizontal="left"/>
    </xf>
    <xf numFmtId="1" fontId="6" fillId="12" borderId="57" xfId="9" applyNumberFormat="1" applyFont="1" applyFill="1" applyBorder="1" applyAlignment="1" applyProtection="1">
      <alignment horizontal="left"/>
    </xf>
    <xf numFmtId="1" fontId="6" fillId="5" borderId="41" xfId="1" applyNumberFormat="1" applyFont="1" applyFill="1" applyBorder="1" applyAlignment="1" applyProtection="1">
      <alignment horizontal="left"/>
    </xf>
    <xf numFmtId="1" fontId="6" fillId="5" borderId="63" xfId="1" applyNumberFormat="1" applyFont="1" applyFill="1" applyBorder="1" applyAlignment="1" applyProtection="1">
      <alignment horizontal="left"/>
    </xf>
    <xf numFmtId="168" fontId="6" fillId="11" borderId="14" xfId="1" applyNumberFormat="1" applyFont="1" applyFill="1" applyBorder="1" applyAlignment="1" applyProtection="1">
      <alignment horizontal="left"/>
      <protection locked="0"/>
    </xf>
    <xf numFmtId="1" fontId="6" fillId="5" borderId="31" xfId="1" applyNumberFormat="1" applyFont="1" applyFill="1" applyBorder="1" applyAlignment="1" applyProtection="1">
      <alignment horizontal="left"/>
    </xf>
    <xf numFmtId="1" fontId="6" fillId="5" borderId="93" xfId="1" applyNumberFormat="1" applyFont="1" applyFill="1" applyBorder="1" applyAlignment="1" applyProtection="1">
      <alignment horizontal="left"/>
    </xf>
    <xf numFmtId="168" fontId="6" fillId="4" borderId="37" xfId="1" applyNumberFormat="1" applyFont="1" applyFill="1" applyBorder="1" applyAlignment="1" applyProtection="1">
      <alignment horizontal="left"/>
      <protection locked="0"/>
    </xf>
    <xf numFmtId="168" fontId="6" fillId="4" borderId="39" xfId="1" applyNumberFormat="1" applyFont="1" applyFill="1" applyBorder="1" applyAlignment="1" applyProtection="1">
      <alignment horizontal="left"/>
      <protection locked="0"/>
    </xf>
    <xf numFmtId="168" fontId="6" fillId="4" borderId="40" xfId="1" applyNumberFormat="1" applyFont="1" applyFill="1" applyBorder="1" applyAlignment="1" applyProtection="1">
      <alignment horizontal="left"/>
      <protection locked="0"/>
    </xf>
    <xf numFmtId="168" fontId="6" fillId="11" borderId="41" xfId="1" applyNumberFormat="1" applyFont="1" applyFill="1" applyBorder="1" applyAlignment="1" applyProtection="1">
      <alignment horizontal="left"/>
      <protection locked="0"/>
    </xf>
    <xf numFmtId="1" fontId="6" fillId="5" borderId="78" xfId="1" applyNumberFormat="1" applyFont="1" applyFill="1" applyBorder="1" applyAlignment="1" applyProtection="1">
      <alignment horizontal="left"/>
    </xf>
    <xf numFmtId="1" fontId="6" fillId="5" borderId="88" xfId="1" applyNumberFormat="1" applyFont="1" applyFill="1" applyBorder="1" applyAlignment="1" applyProtection="1">
      <alignment horizontal="left"/>
    </xf>
    <xf numFmtId="1" fontId="6" fillId="5" borderId="40" xfId="1" applyNumberFormat="1" applyFont="1" applyFill="1" applyBorder="1" applyAlignment="1" applyProtection="1">
      <alignment horizontal="left"/>
    </xf>
    <xf numFmtId="0" fontId="38" fillId="0" borderId="74" xfId="10" applyNumberFormat="1" applyFont="1" applyFill="1" applyBorder="1" applyAlignment="1" applyProtection="1">
      <alignment horizontal="center" vertical="center"/>
    </xf>
    <xf numFmtId="0" fontId="6" fillId="17" borderId="69" xfId="10" applyNumberFormat="1" applyFont="1" applyFill="1" applyBorder="1" applyAlignment="1" applyProtection="1"/>
    <xf numFmtId="1" fontId="36" fillId="14" borderId="72" xfId="1" applyNumberFormat="1" applyFont="1" applyFill="1" applyBorder="1" applyAlignment="1" applyProtection="1"/>
    <xf numFmtId="1" fontId="36" fillId="14" borderId="36" xfId="1" applyNumberFormat="1" applyFont="1" applyFill="1" applyBorder="1" applyAlignment="1" applyProtection="1"/>
    <xf numFmtId="1" fontId="36" fillId="14" borderId="33" xfId="1" applyNumberFormat="1" applyFont="1" applyFill="1" applyBorder="1" applyAlignment="1" applyProtection="1"/>
    <xf numFmtId="1" fontId="36" fillId="14" borderId="6" xfId="1" applyNumberFormat="1" applyFont="1" applyFill="1" applyBorder="1" applyAlignment="1" applyProtection="1"/>
    <xf numFmtId="0" fontId="13" fillId="3" borderId="72" xfId="7" applyNumberFormat="1" applyFont="1" applyFill="1" applyBorder="1" applyAlignment="1" applyProtection="1">
      <alignment horizontal="center" vertical="center" wrapText="1"/>
    </xf>
    <xf numFmtId="0" fontId="0" fillId="0" borderId="73" xfId="0" applyBorder="1" applyAlignment="1" applyProtection="1">
      <alignment horizontal="center" vertical="center" wrapText="1"/>
    </xf>
    <xf numFmtId="0" fontId="0" fillId="0" borderId="21" xfId="0" applyBorder="1" applyAlignment="1" applyProtection="1">
      <alignment horizontal="center" vertical="center" wrapText="1"/>
    </xf>
    <xf numFmtId="0" fontId="2" fillId="10" borderId="19" xfId="7" applyNumberFormat="1" applyFont="1" applyFill="1" applyBorder="1" applyAlignment="1" applyProtection="1">
      <alignment horizontal="center" vertical="center" wrapText="1"/>
    </xf>
    <xf numFmtId="0" fontId="4" fillId="0" borderId="74" xfId="0" applyFont="1" applyBorder="1" applyAlignment="1" applyProtection="1">
      <alignment horizontal="center" vertical="center" wrapText="1"/>
    </xf>
    <xf numFmtId="0" fontId="5" fillId="10" borderId="19" xfId="7" applyNumberFormat="1" applyFont="1" applyFill="1" applyBorder="1" applyAlignment="1" applyProtection="1">
      <alignment horizontal="center" vertical="center" wrapText="1"/>
    </xf>
    <xf numFmtId="0" fontId="5" fillId="10" borderId="75" xfId="7" applyNumberFormat="1" applyFont="1" applyFill="1" applyBorder="1" applyAlignment="1" applyProtection="1">
      <alignment horizontal="center" vertical="center" wrapText="1"/>
    </xf>
    <xf numFmtId="0" fontId="5" fillId="10" borderId="74" xfId="7" applyNumberFormat="1" applyFont="1" applyFill="1" applyBorder="1" applyAlignment="1" applyProtection="1">
      <alignment horizontal="center" vertical="center" wrapText="1"/>
    </xf>
    <xf numFmtId="0" fontId="10" fillId="3" borderId="19" xfId="7" applyNumberFormat="1" applyFont="1" applyFill="1" applyBorder="1" applyAlignment="1" applyProtection="1">
      <alignment horizontal="center" vertical="center"/>
    </xf>
    <xf numFmtId="0" fontId="10" fillId="3" borderId="74" xfId="7" applyNumberFormat="1" applyFont="1" applyFill="1" applyBorder="1" applyAlignment="1" applyProtection="1">
      <alignment horizontal="center" vertical="center"/>
    </xf>
    <xf numFmtId="0" fontId="7" fillId="10" borderId="19" xfId="7" applyNumberFormat="1" applyFont="1" applyFill="1" applyBorder="1" applyAlignment="1" applyProtection="1">
      <alignment horizontal="center" vertical="center"/>
    </xf>
    <xf numFmtId="0" fontId="7" fillId="10" borderId="74" xfId="7" applyNumberFormat="1" applyFont="1" applyFill="1" applyBorder="1" applyAlignment="1" applyProtection="1">
      <alignment horizontal="center" vertical="center"/>
    </xf>
    <xf numFmtId="0" fontId="6" fillId="0" borderId="42" xfId="9" applyNumberFormat="1" applyFont="1" applyFill="1" applyBorder="1" applyAlignment="1" applyProtection="1">
      <alignment horizontal="center" vertical="center" wrapText="1"/>
    </xf>
    <xf numFmtId="0" fontId="6" fillId="0" borderId="61" xfId="9" applyNumberFormat="1" applyFont="1" applyFill="1" applyBorder="1" applyAlignment="1" applyProtection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61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29" xfId="9" applyNumberFormat="1" applyFont="1" applyFill="1" applyBorder="1" applyAlignment="1" applyProtection="1">
      <alignment horizontal="center" vertical="center"/>
    </xf>
    <xf numFmtId="0" fontId="6" fillId="0" borderId="76" xfId="9" applyNumberFormat="1" applyFont="1" applyFill="1" applyBorder="1" applyAlignment="1" applyProtection="1">
      <alignment horizontal="center" vertical="center"/>
    </xf>
    <xf numFmtId="0" fontId="6" fillId="0" borderId="24" xfId="9" applyNumberFormat="1" applyFont="1" applyFill="1" applyBorder="1" applyAlignment="1" applyProtection="1">
      <alignment horizontal="center" vertical="center"/>
    </xf>
    <xf numFmtId="0" fontId="6" fillId="0" borderId="29" xfId="9" quotePrefix="1" applyNumberFormat="1" applyFont="1" applyFill="1" applyBorder="1" applyAlignment="1" applyProtection="1">
      <alignment horizontal="center" vertical="center"/>
    </xf>
    <xf numFmtId="0" fontId="6" fillId="0" borderId="76" xfId="9" quotePrefix="1" applyNumberFormat="1" applyFont="1" applyFill="1" applyBorder="1" applyAlignment="1" applyProtection="1">
      <alignment horizontal="center" vertical="center"/>
    </xf>
    <xf numFmtId="0" fontId="6" fillId="0" borderId="24" xfId="9" quotePrefix="1" applyNumberFormat="1" applyFont="1" applyFill="1" applyBorder="1" applyAlignment="1" applyProtection="1">
      <alignment horizontal="center" vertical="center"/>
    </xf>
    <xf numFmtId="0" fontId="30" fillId="6" borderId="56" xfId="0" applyFont="1" applyFill="1" applyBorder="1" applyAlignment="1" applyProtection="1">
      <alignment horizontal="left" vertical="top"/>
    </xf>
    <xf numFmtId="0" fontId="30" fillId="6" borderId="0" xfId="0" applyFont="1" applyFill="1" applyAlignment="1" applyProtection="1">
      <alignment horizontal="left" vertical="top"/>
    </xf>
    <xf numFmtId="0" fontId="30" fillId="6" borderId="56" xfId="0" applyFont="1" applyFill="1" applyBorder="1" applyAlignment="1" applyProtection="1">
      <alignment horizontal="left" vertical="center"/>
    </xf>
    <xf numFmtId="0" fontId="30" fillId="6" borderId="0" xfId="0" applyFont="1" applyFill="1" applyAlignment="1" applyProtection="1">
      <alignment horizontal="left" vertical="center"/>
    </xf>
    <xf numFmtId="0" fontId="30" fillId="6" borderId="0" xfId="0" applyFont="1" applyFill="1" applyBorder="1" applyAlignment="1" applyProtection="1">
      <alignment horizontal="left" vertical="top"/>
    </xf>
    <xf numFmtId="0" fontId="6" fillId="0" borderId="26" xfId="9" applyNumberFormat="1" applyFont="1" applyFill="1" applyBorder="1" applyAlignment="1" applyProtection="1">
      <alignment horizontal="center" vertical="center" wrapText="1"/>
    </xf>
    <xf numFmtId="0" fontId="6" fillId="0" borderId="68" xfId="9" applyNumberFormat="1" applyFont="1" applyFill="1" applyBorder="1" applyAlignment="1" applyProtection="1">
      <alignment horizontal="center" vertical="center" wrapText="1"/>
    </xf>
    <xf numFmtId="0" fontId="6" fillId="0" borderId="56" xfId="9" applyNumberFormat="1" applyFont="1" applyFill="1" applyBorder="1" applyAlignment="1" applyProtection="1">
      <alignment horizontal="center" vertical="center" wrapText="1"/>
    </xf>
    <xf numFmtId="0" fontId="6" fillId="0" borderId="69" xfId="9" applyNumberFormat="1" applyFont="1" applyFill="1" applyBorder="1" applyAlignment="1" applyProtection="1">
      <alignment horizontal="center" vertical="center" wrapText="1"/>
    </xf>
    <xf numFmtId="0" fontId="6" fillId="0" borderId="43" xfId="9" applyNumberFormat="1" applyFont="1" applyFill="1" applyBorder="1" applyAlignment="1" applyProtection="1">
      <alignment horizontal="center" vertical="center" wrapText="1"/>
    </xf>
    <xf numFmtId="0" fontId="6" fillId="0" borderId="72" xfId="9" applyNumberFormat="1" applyFont="1" applyFill="1" applyBorder="1" applyAlignment="1" applyProtection="1">
      <alignment horizontal="center" vertical="center" wrapText="1"/>
    </xf>
    <xf numFmtId="0" fontId="9" fillId="0" borderId="19" xfId="9" applyNumberFormat="1" applyFont="1" applyFill="1" applyBorder="1" applyAlignment="1" applyProtection="1">
      <alignment horizontal="center" vertical="center"/>
    </xf>
    <xf numFmtId="0" fontId="9" fillId="0" borderId="75" xfId="9" applyNumberFormat="1" applyFont="1" applyFill="1" applyBorder="1" applyAlignment="1" applyProtection="1">
      <alignment horizontal="center" vertical="center"/>
    </xf>
    <xf numFmtId="0" fontId="9" fillId="0" borderId="74" xfId="9" applyNumberFormat="1" applyFont="1" applyFill="1" applyBorder="1" applyAlignment="1" applyProtection="1">
      <alignment horizontal="center" vertical="center"/>
    </xf>
    <xf numFmtId="0" fontId="6" fillId="0" borderId="30" xfId="9" quotePrefix="1" applyNumberFormat="1" applyFont="1" applyFill="1" applyBorder="1" applyAlignment="1" applyProtection="1">
      <alignment horizontal="center" vertical="center"/>
    </xf>
    <xf numFmtId="0" fontId="6" fillId="0" borderId="71" xfId="9" quotePrefix="1" applyNumberFormat="1" applyFont="1" applyFill="1" applyBorder="1" applyAlignment="1" applyProtection="1">
      <alignment horizontal="center" vertical="center"/>
    </xf>
    <xf numFmtId="0" fontId="6" fillId="0" borderId="25" xfId="9" quotePrefix="1" applyNumberFormat="1" applyFont="1" applyFill="1" applyBorder="1" applyAlignment="1" applyProtection="1">
      <alignment horizontal="center" vertical="center"/>
    </xf>
    <xf numFmtId="0" fontId="9" fillId="0" borderId="0" xfId="8" applyNumberFormat="1" applyFont="1" applyFill="1" applyBorder="1" applyAlignment="1" applyProtection="1">
      <alignment horizontal="center"/>
    </xf>
    <xf numFmtId="0" fontId="16" fillId="0" borderId="0" xfId="9" applyNumberFormat="1" applyFont="1" applyFill="1" applyBorder="1" applyAlignment="1" applyProtection="1">
      <alignment horizontal="center" vertical="center" wrapText="1"/>
    </xf>
    <xf numFmtId="0" fontId="6" fillId="0" borderId="73" xfId="9" applyNumberFormat="1" applyFont="1" applyFill="1" applyBorder="1" applyAlignment="1" applyProtection="1">
      <alignment horizontal="center" vertical="center" wrapText="1"/>
    </xf>
    <xf numFmtId="0" fontId="6" fillId="0" borderId="21" xfId="9" applyNumberFormat="1" applyFont="1" applyFill="1" applyBorder="1" applyAlignment="1" applyProtection="1">
      <alignment horizontal="center" vertical="center" wrapText="1"/>
    </xf>
    <xf numFmtId="0" fontId="6" fillId="0" borderId="72" xfId="9" applyNumberFormat="1" applyFont="1" applyFill="1" applyBorder="1" applyAlignment="1" applyProtection="1">
      <alignment horizontal="center" vertical="center"/>
    </xf>
    <xf numFmtId="0" fontId="6" fillId="0" borderId="73" xfId="9" applyNumberFormat="1" applyFont="1" applyFill="1" applyBorder="1" applyAlignment="1" applyProtection="1">
      <alignment horizontal="center" vertical="center"/>
    </xf>
    <xf numFmtId="0" fontId="6" fillId="0" borderId="21" xfId="9" applyNumberFormat="1" applyFont="1" applyFill="1" applyBorder="1" applyAlignment="1" applyProtection="1">
      <alignment horizontal="center" vertical="center"/>
    </xf>
    <xf numFmtId="0" fontId="9" fillId="0" borderId="19" xfId="9" applyNumberFormat="1" applyFont="1" applyFill="1" applyBorder="1" applyAlignment="1" applyProtection="1">
      <alignment horizontal="center" vertical="center" wrapText="1"/>
    </xf>
    <xf numFmtId="0" fontId="9" fillId="0" borderId="75" xfId="9" applyNumberFormat="1" applyFont="1" applyFill="1" applyBorder="1" applyAlignment="1" applyProtection="1">
      <alignment horizontal="center" vertical="center" wrapText="1"/>
    </xf>
    <xf numFmtId="0" fontId="9" fillId="0" borderId="74" xfId="9" applyNumberFormat="1" applyFont="1" applyFill="1" applyBorder="1" applyAlignment="1" applyProtection="1">
      <alignment horizontal="center" vertical="center" wrapText="1"/>
    </xf>
    <xf numFmtId="0" fontId="6" fillId="0" borderId="30" xfId="9" applyNumberFormat="1" applyFont="1" applyFill="1" applyBorder="1" applyAlignment="1" applyProtection="1">
      <alignment horizontal="center" vertical="center"/>
    </xf>
    <xf numFmtId="0" fontId="6" fillId="0" borderId="71" xfId="9" applyNumberFormat="1" applyFont="1" applyFill="1" applyBorder="1" applyAlignment="1" applyProtection="1">
      <alignment horizontal="center" vertical="center"/>
    </xf>
    <xf numFmtId="0" fontId="6" fillId="0" borderId="25" xfId="9" applyNumberFormat="1" applyFont="1" applyFill="1" applyBorder="1" applyAlignment="1" applyProtection="1">
      <alignment horizontal="center" vertical="center"/>
    </xf>
    <xf numFmtId="0" fontId="6" fillId="0" borderId="30" xfId="9" applyNumberFormat="1" applyFont="1" applyFill="1" applyBorder="1" applyAlignment="1" applyProtection="1">
      <alignment horizontal="center" vertical="center" wrapText="1"/>
    </xf>
    <xf numFmtId="0" fontId="6" fillId="0" borderId="71" xfId="9" applyNumberFormat="1" applyFont="1" applyFill="1" applyBorder="1" applyAlignment="1" applyProtection="1">
      <alignment horizontal="center" vertical="center" wrapText="1"/>
    </xf>
    <xf numFmtId="0" fontId="6" fillId="0" borderId="25" xfId="9" applyNumberFormat="1" applyFont="1" applyFill="1" applyBorder="1" applyAlignment="1" applyProtection="1">
      <alignment horizontal="center" vertical="center" wrapText="1"/>
    </xf>
    <xf numFmtId="164" fontId="6" fillId="0" borderId="19" xfId="9" applyNumberFormat="1" applyFont="1" applyFill="1" applyBorder="1" applyAlignment="1" applyProtection="1">
      <alignment horizontal="center" vertical="center" wrapText="1"/>
    </xf>
    <xf numFmtId="164" fontId="6" fillId="0" borderId="75" xfId="9" applyNumberFormat="1" applyFont="1" applyFill="1" applyBorder="1" applyAlignment="1" applyProtection="1">
      <alignment horizontal="center" vertical="center" wrapText="1"/>
    </xf>
    <xf numFmtId="0" fontId="6" fillId="0" borderId="27" xfId="9" quotePrefix="1" applyNumberFormat="1" applyFont="1" applyFill="1" applyBorder="1" applyAlignment="1" applyProtection="1">
      <alignment horizontal="center" vertical="center"/>
    </xf>
    <xf numFmtId="0" fontId="6" fillId="0" borderId="65" xfId="9" quotePrefix="1" applyNumberFormat="1" applyFont="1" applyFill="1" applyBorder="1" applyAlignment="1" applyProtection="1">
      <alignment horizontal="center" vertical="center"/>
    </xf>
    <xf numFmtId="0" fontId="6" fillId="0" borderId="22" xfId="9" quotePrefix="1" applyNumberFormat="1" applyFont="1" applyFill="1" applyBorder="1" applyAlignment="1" applyProtection="1">
      <alignment horizontal="center" vertical="center"/>
    </xf>
    <xf numFmtId="0" fontId="6" fillId="0" borderId="28" xfId="9" quotePrefix="1" applyNumberFormat="1" applyFont="1" applyFill="1" applyBorder="1" applyAlignment="1" applyProtection="1">
      <alignment horizontal="center" vertical="center"/>
    </xf>
    <xf numFmtId="0" fontId="6" fillId="0" borderId="77" xfId="9" quotePrefix="1" applyNumberFormat="1" applyFont="1" applyFill="1" applyBorder="1" applyAlignment="1" applyProtection="1">
      <alignment horizontal="center" vertical="center"/>
    </xf>
    <xf numFmtId="0" fontId="6" fillId="0" borderId="23" xfId="9" quotePrefix="1" applyNumberFormat="1" applyFont="1" applyFill="1" applyBorder="1" applyAlignment="1" applyProtection="1">
      <alignment horizontal="center" vertical="center"/>
    </xf>
    <xf numFmtId="0" fontId="6" fillId="0" borderId="28" xfId="9" applyNumberFormat="1" applyFont="1" applyFill="1" applyBorder="1" applyAlignment="1" applyProtection="1">
      <alignment horizontal="center" vertical="center" wrapText="1"/>
    </xf>
    <xf numFmtId="0" fontId="6" fillId="0" borderId="77" xfId="9" applyNumberFormat="1" applyFont="1" applyFill="1" applyBorder="1" applyAlignment="1" applyProtection="1">
      <alignment horizontal="center" vertical="center" wrapText="1"/>
    </xf>
    <xf numFmtId="0" fontId="6" fillId="0" borderId="23" xfId="9" applyNumberFormat="1" applyFont="1" applyFill="1" applyBorder="1" applyAlignment="1" applyProtection="1">
      <alignment horizontal="center" vertical="center" wrapText="1"/>
    </xf>
    <xf numFmtId="0" fontId="6" fillId="0" borderId="29" xfId="9" applyNumberFormat="1" applyFont="1" applyFill="1" applyBorder="1" applyAlignment="1" applyProtection="1">
      <alignment horizontal="center" vertical="center" wrapText="1"/>
    </xf>
    <xf numFmtId="0" fontId="6" fillId="0" borderId="76" xfId="9" applyNumberFormat="1" applyFont="1" applyFill="1" applyBorder="1" applyAlignment="1" applyProtection="1">
      <alignment horizontal="center" vertical="center" wrapText="1"/>
    </xf>
    <xf numFmtId="0" fontId="6" fillId="0" borderId="24" xfId="9" applyNumberFormat="1" applyFont="1" applyFill="1" applyBorder="1" applyAlignment="1" applyProtection="1">
      <alignment horizontal="center" vertical="center" wrapText="1"/>
    </xf>
    <xf numFmtId="0" fontId="9" fillId="0" borderId="3" xfId="9" applyNumberFormat="1" applyFont="1" applyFill="1" applyBorder="1" applyAlignment="1" applyProtection="1">
      <alignment horizontal="center" vertical="center"/>
    </xf>
    <xf numFmtId="0" fontId="9" fillId="0" borderId="58" xfId="9" applyNumberFormat="1" applyFont="1" applyFill="1" applyBorder="1" applyAlignment="1" applyProtection="1">
      <alignment horizontal="center" vertical="center"/>
    </xf>
    <xf numFmtId="0" fontId="6" fillId="0" borderId="19" xfId="9" applyNumberFormat="1" applyFont="1" applyFill="1" applyBorder="1" applyAlignment="1" applyProtection="1">
      <alignment horizontal="left" vertical="center" wrapText="1"/>
    </xf>
    <xf numFmtId="0" fontId="6" fillId="0" borderId="75" xfId="9" applyNumberFormat="1" applyFont="1" applyFill="1" applyBorder="1" applyAlignment="1" applyProtection="1">
      <alignment horizontal="left" vertical="center" wrapText="1"/>
    </xf>
    <xf numFmtId="0" fontId="6" fillId="0" borderId="27" xfId="9" applyNumberFormat="1" applyFont="1" applyFill="1" applyBorder="1" applyAlignment="1" applyProtection="1">
      <alignment horizontal="center" vertical="center"/>
    </xf>
    <xf numFmtId="0" fontId="6" fillId="0" borderId="22" xfId="9" applyNumberFormat="1" applyFont="1" applyFill="1" applyBorder="1" applyAlignment="1" applyProtection="1">
      <alignment horizontal="center" vertical="center"/>
    </xf>
    <xf numFmtId="0" fontId="6" fillId="0" borderId="94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1" xfId="9" applyNumberFormat="1" applyFont="1" applyFill="1" applyBorder="1" applyAlignment="1" applyProtection="1">
      <alignment horizontal="center" vertical="center"/>
    </xf>
    <xf numFmtId="0" fontId="6" fillId="0" borderId="73" xfId="0" applyFont="1" applyBorder="1" applyAlignment="1" applyProtection="1">
      <alignment horizontal="center" vertical="center" wrapText="1"/>
    </xf>
    <xf numFmtId="0" fontId="6" fillId="0" borderId="21" xfId="0" applyFont="1" applyBorder="1" applyAlignment="1" applyProtection="1">
      <alignment horizontal="center" vertical="center" wrapText="1"/>
    </xf>
    <xf numFmtId="0" fontId="6" fillId="0" borderId="79" xfId="9" quotePrefix="1" applyNumberFormat="1" applyFont="1" applyFill="1" applyBorder="1" applyAlignment="1" applyProtection="1">
      <alignment horizontal="center" vertical="center"/>
    </xf>
    <xf numFmtId="0" fontId="6" fillId="0" borderId="80" xfId="9" quotePrefix="1" applyNumberFormat="1" applyFont="1" applyFill="1" applyBorder="1" applyAlignment="1" applyProtection="1">
      <alignment horizontal="center" vertical="center"/>
    </xf>
    <xf numFmtId="0" fontId="6" fillId="0" borderId="60" xfId="9" quotePrefix="1" applyNumberFormat="1" applyFont="1" applyFill="1" applyBorder="1" applyAlignment="1" applyProtection="1">
      <alignment horizontal="center" vertical="center"/>
    </xf>
    <xf numFmtId="0" fontId="6" fillId="0" borderId="19" xfId="9" applyNumberFormat="1" applyFont="1" applyFill="1" applyBorder="1" applyAlignment="1" applyProtection="1">
      <alignment horizontal="center" vertical="center" wrapText="1"/>
    </xf>
    <xf numFmtId="0" fontId="6" fillId="0" borderId="75" xfId="9" applyNumberFormat="1" applyFont="1" applyFill="1" applyBorder="1" applyAlignment="1" applyProtection="1">
      <alignment horizontal="center" vertical="center" wrapText="1"/>
    </xf>
    <xf numFmtId="0" fontId="6" fillId="0" borderId="27" xfId="9" applyNumberFormat="1" applyFont="1" applyFill="1" applyBorder="1" applyAlignment="1" applyProtection="1">
      <alignment horizontal="center" vertical="center" wrapText="1"/>
    </xf>
    <xf numFmtId="0" fontId="6" fillId="0" borderId="65" xfId="9" applyNumberFormat="1" applyFont="1" applyFill="1" applyBorder="1" applyAlignment="1" applyProtection="1">
      <alignment horizontal="center" vertical="center" wrapText="1"/>
    </xf>
    <xf numFmtId="0" fontId="6" fillId="0" borderId="22" xfId="9" applyNumberFormat="1" applyFont="1" applyFill="1" applyBorder="1" applyAlignment="1" applyProtection="1">
      <alignment horizontal="center" vertical="center" wrapText="1"/>
    </xf>
    <xf numFmtId="0" fontId="6" fillId="0" borderId="31" xfId="9" applyNumberFormat="1" applyFont="1" applyFill="1" applyBorder="1" applyAlignment="1" applyProtection="1">
      <alignment horizontal="left" vertical="center" wrapText="1"/>
    </xf>
    <xf numFmtId="0" fontId="6" fillId="0" borderId="62" xfId="9" applyNumberFormat="1" applyFont="1" applyFill="1" applyBorder="1" applyAlignment="1" applyProtection="1">
      <alignment horizontal="left" vertical="center" wrapText="1"/>
    </xf>
    <xf numFmtId="0" fontId="6" fillId="0" borderId="68" xfId="9" applyNumberFormat="1" applyFont="1" applyFill="1" applyBorder="1" applyAlignment="1" applyProtection="1">
      <alignment horizontal="center" vertical="center"/>
    </xf>
    <xf numFmtId="0" fontId="6" fillId="0" borderId="69" xfId="9" applyNumberFormat="1" applyFont="1" applyFill="1" applyBorder="1" applyAlignment="1" applyProtection="1">
      <alignment horizontal="center" vertical="center"/>
    </xf>
    <xf numFmtId="0" fontId="6" fillId="0" borderId="43" xfId="9" applyNumberFormat="1" applyFont="1" applyFill="1" applyBorder="1" applyAlignment="1" applyProtection="1">
      <alignment horizontal="center" vertical="center"/>
    </xf>
    <xf numFmtId="0" fontId="6" fillId="0" borderId="7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61" xfId="0" applyFont="1" applyBorder="1" applyAlignment="1" applyProtection="1">
      <alignment horizontal="center" vertical="center" wrapText="1"/>
    </xf>
    <xf numFmtId="0" fontId="6" fillId="0" borderId="19" xfId="9" applyNumberFormat="1" applyFont="1" applyFill="1" applyBorder="1" applyAlignment="1" applyProtection="1">
      <alignment horizontal="center" vertical="center"/>
    </xf>
    <xf numFmtId="0" fontId="6" fillId="0" borderId="74" xfId="9" applyNumberFormat="1" applyFont="1" applyFill="1" applyBorder="1" applyAlignment="1" applyProtection="1">
      <alignment horizontal="center" vertical="center"/>
    </xf>
    <xf numFmtId="0" fontId="6" fillId="0" borderId="21" xfId="9" applyNumberFormat="1" applyFont="1" applyFill="1" applyBorder="1" applyAlignment="1" applyProtection="1">
      <alignment horizontal="center"/>
    </xf>
    <xf numFmtId="0" fontId="6" fillId="0" borderId="11" xfId="9" applyNumberFormat="1" applyFont="1" applyFill="1" applyBorder="1" applyAlignment="1" applyProtection="1">
      <alignment horizontal="left"/>
    </xf>
    <xf numFmtId="0" fontId="6" fillId="0" borderId="34" xfId="9" applyNumberFormat="1" applyFont="1" applyFill="1" applyBorder="1" applyAlignment="1" applyProtection="1">
      <alignment horizontal="left"/>
    </xf>
    <xf numFmtId="0" fontId="6" fillId="0" borderId="78" xfId="9" applyNumberFormat="1" applyFont="1" applyFill="1" applyBorder="1" applyAlignment="1" applyProtection="1">
      <alignment horizontal="left"/>
    </xf>
    <xf numFmtId="0" fontId="6" fillId="0" borderId="64" xfId="9" applyNumberFormat="1" applyFont="1" applyFill="1" applyBorder="1" applyAlignment="1" applyProtection="1">
      <alignment horizontal="left"/>
    </xf>
    <xf numFmtId="0" fontId="6" fillId="0" borderId="87" xfId="9" applyNumberFormat="1" applyFont="1" applyFill="1" applyBorder="1" applyAlignment="1" applyProtection="1">
      <alignment horizontal="left"/>
    </xf>
    <xf numFmtId="0" fontId="6" fillId="0" borderId="90" xfId="9" applyNumberFormat="1" applyFont="1" applyFill="1" applyBorder="1" applyAlignment="1" applyProtection="1">
      <alignment horizontal="left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5" xfId="9" applyNumberFormat="1" applyFont="1" applyFill="1" applyBorder="1" applyAlignment="1" applyProtection="1">
      <alignment horizontal="center" vertical="center" wrapText="1"/>
    </xf>
    <xf numFmtId="0" fontId="6" fillId="0" borderId="1" xfId="9" applyNumberFormat="1" applyFont="1" applyFill="1" applyBorder="1" applyAlignment="1" applyProtection="1">
      <alignment horizontal="center" vertical="center" wrapText="1"/>
    </xf>
    <xf numFmtId="0" fontId="6" fillId="0" borderId="3" xfId="9" applyNumberFormat="1" applyFont="1" applyFill="1" applyBorder="1" applyAlignment="1" applyProtection="1">
      <alignment horizontal="center" vertical="center" wrapText="1"/>
    </xf>
    <xf numFmtId="0" fontId="6" fillId="0" borderId="4" xfId="9" applyNumberFormat="1" applyFont="1" applyFill="1" applyBorder="1" applyAlignment="1" applyProtection="1">
      <alignment horizontal="center" vertical="center" wrapText="1"/>
    </xf>
    <xf numFmtId="0" fontId="36" fillId="0" borderId="72" xfId="10" applyNumberFormat="1" applyFont="1" applyFill="1" applyBorder="1" applyAlignment="1" applyProtection="1">
      <alignment horizontal="center" vertical="center" wrapText="1"/>
    </xf>
    <xf numFmtId="0" fontId="36" fillId="0" borderId="21" xfId="10" applyNumberFormat="1" applyFont="1" applyFill="1" applyBorder="1" applyAlignment="1" applyProtection="1">
      <alignment horizontal="center" vertical="center" wrapText="1"/>
    </xf>
    <xf numFmtId="0" fontId="9" fillId="0" borderId="19" xfId="10" applyNumberFormat="1" applyFont="1" applyFill="1" applyBorder="1" applyAlignment="1" applyProtection="1">
      <alignment horizontal="center" vertical="center"/>
    </xf>
    <xf numFmtId="0" fontId="9" fillId="0" borderId="75" xfId="10" applyNumberFormat="1" applyFont="1" applyFill="1" applyBorder="1" applyAlignment="1" applyProtection="1">
      <alignment horizontal="center" vertical="center"/>
    </xf>
    <xf numFmtId="0" fontId="9" fillId="0" borderId="74" xfId="10" applyNumberFormat="1" applyFont="1" applyFill="1" applyBorder="1" applyAlignment="1" applyProtection="1">
      <alignment horizontal="center" vertical="center"/>
    </xf>
    <xf numFmtId="0" fontId="36" fillId="14" borderId="19" xfId="10" applyNumberFormat="1" applyFont="1" applyFill="1" applyBorder="1" applyAlignment="1" applyProtection="1">
      <alignment horizontal="center" vertical="center" wrapText="1"/>
    </xf>
    <xf numFmtId="0" fontId="36" fillId="14" borderId="75" xfId="10" applyNumberFormat="1" applyFont="1" applyFill="1" applyBorder="1" applyAlignment="1" applyProtection="1">
      <alignment horizontal="center" vertical="center" wrapText="1"/>
    </xf>
    <xf numFmtId="0" fontId="36" fillId="14" borderId="74" xfId="10" applyNumberFormat="1" applyFont="1" applyFill="1" applyBorder="1" applyAlignment="1" applyProtection="1">
      <alignment horizontal="center" vertical="center" wrapText="1"/>
    </xf>
    <xf numFmtId="0" fontId="6" fillId="0" borderId="27" xfId="10" applyNumberFormat="1" applyFont="1" applyFill="1" applyBorder="1" applyAlignment="1" applyProtection="1">
      <alignment horizontal="center" vertical="center" wrapText="1"/>
    </xf>
    <xf numFmtId="0" fontId="6" fillId="0" borderId="22" xfId="10" applyNumberFormat="1" applyFont="1" applyFill="1" applyBorder="1" applyAlignment="1" applyProtection="1">
      <alignment horizontal="center" vertical="center" wrapText="1"/>
    </xf>
    <xf numFmtId="0" fontId="6" fillId="0" borderId="72" xfId="10" applyNumberFormat="1" applyFont="1" applyFill="1" applyBorder="1" applyAlignment="1" applyProtection="1">
      <alignment horizontal="center" vertical="center" wrapText="1"/>
    </xf>
    <xf numFmtId="0" fontId="6" fillId="0" borderId="73" xfId="10" applyNumberFormat="1" applyFont="1" applyFill="1" applyBorder="1" applyAlignment="1" applyProtection="1">
      <alignment horizontal="center" vertical="center" wrapText="1"/>
    </xf>
    <xf numFmtId="0" fontId="6" fillId="0" borderId="21" xfId="10" applyNumberFormat="1" applyFont="1" applyFill="1" applyBorder="1" applyAlignment="1" applyProtection="1">
      <alignment horizontal="center" vertical="center" wrapText="1"/>
    </xf>
    <xf numFmtId="0" fontId="9" fillId="0" borderId="19" xfId="10" applyNumberFormat="1" applyFont="1" applyFill="1" applyBorder="1" applyAlignment="1" applyProtection="1">
      <alignment horizontal="center" vertical="center" wrapText="1"/>
    </xf>
    <xf numFmtId="0" fontId="9" fillId="0" borderId="74" xfId="0" applyFont="1" applyBorder="1" applyAlignment="1" applyProtection="1">
      <alignment horizontal="center" vertical="center" wrapText="1"/>
    </xf>
    <xf numFmtId="0" fontId="36" fillId="0" borderId="19" xfId="10" applyNumberFormat="1" applyFont="1" applyFill="1" applyBorder="1" applyAlignment="1" applyProtection="1">
      <alignment horizontal="center" vertical="center" wrapText="1"/>
    </xf>
    <xf numFmtId="0" fontId="36" fillId="0" borderId="75" xfId="10" applyNumberFormat="1" applyFont="1" applyFill="1" applyBorder="1" applyAlignment="1" applyProtection="1">
      <alignment horizontal="center" vertical="center" wrapText="1"/>
    </xf>
    <xf numFmtId="0" fontId="36" fillId="0" borderId="74" xfId="10" applyNumberFormat="1" applyFont="1" applyFill="1" applyBorder="1" applyAlignment="1" applyProtection="1">
      <alignment horizontal="center" vertical="center" wrapText="1"/>
    </xf>
    <xf numFmtId="9" fontId="18" fillId="0" borderId="0" xfId="12" applyFont="1" applyFill="1" applyBorder="1" applyAlignment="1" applyProtection="1">
      <alignment horizontal="center" vertical="center" wrapText="1"/>
    </xf>
    <xf numFmtId="0" fontId="6" fillId="0" borderId="73" xfId="10" applyNumberFormat="1" applyFont="1" applyFill="1" applyBorder="1" applyAlignment="1" applyProtection="1">
      <alignment horizontal="center" vertical="center"/>
    </xf>
    <xf numFmtId="0" fontId="6" fillId="0" borderId="21" xfId="10" applyNumberFormat="1" applyFont="1" applyFill="1" applyBorder="1" applyAlignment="1" applyProtection="1">
      <alignment horizontal="center" vertical="center"/>
    </xf>
    <xf numFmtId="0" fontId="6" fillId="0" borderId="30" xfId="10" applyNumberFormat="1" applyFont="1" applyFill="1" applyBorder="1" applyAlignment="1" applyProtection="1">
      <alignment horizontal="center" vertical="center" wrapText="1"/>
    </xf>
    <xf numFmtId="0" fontId="6" fillId="0" borderId="25" xfId="10" applyNumberFormat="1" applyFont="1" applyFill="1" applyBorder="1" applyAlignment="1" applyProtection="1">
      <alignment horizontal="center" vertical="center" wrapText="1"/>
    </xf>
    <xf numFmtId="0" fontId="25" fillId="8" borderId="53" xfId="0" applyFont="1" applyFill="1" applyBorder="1" applyAlignment="1">
      <alignment horizontal="center" vertical="center" wrapText="1"/>
    </xf>
    <xf numFmtId="0" fontId="25" fillId="8" borderId="54" xfId="0" applyFont="1" applyFill="1" applyBorder="1" applyAlignment="1">
      <alignment horizontal="center" vertical="center" wrapText="1"/>
    </xf>
    <xf numFmtId="0" fontId="25" fillId="8" borderId="55" xfId="0" applyFont="1" applyFill="1" applyBorder="1" applyAlignment="1">
      <alignment horizontal="center" vertical="center" wrapText="1"/>
    </xf>
    <xf numFmtId="0" fontId="27" fillId="8" borderId="81" xfId="0" applyFont="1" applyFill="1" applyBorder="1" applyAlignment="1">
      <alignment horizontal="center" vertical="center" wrapText="1"/>
    </xf>
    <xf numFmtId="0" fontId="27" fillId="8" borderId="82" xfId="0" applyFont="1" applyFill="1" applyBorder="1" applyAlignment="1">
      <alignment horizontal="center" vertical="center" wrapText="1"/>
    </xf>
    <xf numFmtId="0" fontId="27" fillId="8" borderId="83" xfId="0" applyFont="1" applyFill="1" applyBorder="1" applyAlignment="1">
      <alignment horizontal="center" vertical="center" wrapText="1"/>
    </xf>
    <xf numFmtId="0" fontId="27" fillId="8" borderId="84" xfId="0" applyFont="1" applyFill="1" applyBorder="1" applyAlignment="1">
      <alignment horizontal="center" vertical="center" wrapText="1"/>
    </xf>
    <xf numFmtId="0" fontId="27" fillId="8" borderId="85" xfId="0" applyFont="1" applyFill="1" applyBorder="1" applyAlignment="1">
      <alignment horizontal="center" vertical="center" wrapText="1"/>
    </xf>
    <xf numFmtId="0" fontId="27" fillId="8" borderId="86" xfId="0" applyFont="1" applyFill="1" applyBorder="1" applyAlignment="1">
      <alignment horizontal="center" vertical="center" wrapText="1"/>
    </xf>
  </cellXfs>
  <cellStyles count="13">
    <cellStyle name="Escribir" xfId="1" xr:uid="{00000000-0005-0000-0000-000000000000}"/>
    <cellStyle name="Escribir 2" xfId="2" xr:uid="{00000000-0005-0000-0000-000001000000}"/>
    <cellStyle name="Euro" xfId="3" xr:uid="{00000000-0005-0000-0000-000002000000}"/>
    <cellStyle name="Millares" xfId="4" builtinId="3"/>
    <cellStyle name="Normal" xfId="0" builtinId="0"/>
    <cellStyle name="Normal 2" xfId="5" xr:uid="{00000000-0005-0000-0000-000005000000}"/>
    <cellStyle name="Normal 2 3" xfId="6" xr:uid="{00000000-0005-0000-0000-000006000000}"/>
    <cellStyle name="Normal_nombre" xfId="7" xr:uid="{00000000-0005-0000-0000-000007000000}"/>
    <cellStyle name="Normal_REM 05-2002" xfId="8" xr:uid="{00000000-0005-0000-0000-000008000000}"/>
    <cellStyle name="Normal_REM 15-2002" xfId="9" xr:uid="{00000000-0005-0000-0000-000009000000}"/>
    <cellStyle name="Normal_REM 16-2002" xfId="10" xr:uid="{00000000-0005-0000-0000-00000A000000}"/>
    <cellStyle name="Normal_RMC_0" xfId="11" xr:uid="{00000000-0005-0000-0000-00000B000000}"/>
    <cellStyle name="Porcentaje" xfId="1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CFDFC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6</xdr:row>
          <xdr:rowOff>66675</xdr:rowOff>
        </xdr:from>
        <xdr:to>
          <xdr:col>7</xdr:col>
          <xdr:colOff>476250</xdr:colOff>
          <xdr:row>6</xdr:row>
          <xdr:rowOff>323850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4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s-C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ACEPTAR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G36"/>
  <sheetViews>
    <sheetView showGridLines="0" tabSelected="1" zoomScaleNormal="100" workbookViewId="0">
      <selection sqref="A1:B1"/>
    </sheetView>
  </sheetViews>
  <sheetFormatPr baseColWidth="10" defaultColWidth="11.42578125" defaultRowHeight="12" customHeight="1" x14ac:dyDescent="0.15"/>
  <cols>
    <col min="1" max="1" width="50" style="22" customWidth="1"/>
    <col min="2" max="2" width="60.28515625" style="1" customWidth="1"/>
    <col min="3" max="6" width="3.7109375" style="1" customWidth="1"/>
    <col min="7" max="7" width="4.140625" style="1" customWidth="1"/>
    <col min="8" max="8" width="4.7109375" style="1" customWidth="1"/>
    <col min="9" max="9" width="7.28515625" style="1" customWidth="1"/>
    <col min="10" max="10" width="4.28515625" style="1" customWidth="1"/>
    <col min="11" max="11" width="5.42578125" style="1" customWidth="1"/>
    <col min="12" max="12" width="7" style="1" customWidth="1"/>
    <col min="13" max="13" width="9.42578125" style="1" customWidth="1"/>
    <col min="14" max="25" width="19.28515625" style="1" customWidth="1"/>
    <col min="26" max="36" width="12" style="1" customWidth="1"/>
    <col min="37" max="37" width="11.85546875" style="1" customWidth="1"/>
    <col min="38" max="16384" width="11.42578125" style="1"/>
  </cols>
  <sheetData>
    <row r="1" spans="1:33" ht="51" customHeight="1" x14ac:dyDescent="0.2">
      <c r="A1" s="499" t="s">
        <v>0</v>
      </c>
      <c r="B1" s="500"/>
      <c r="C1" s="501" t="s">
        <v>1</v>
      </c>
      <c r="D1" s="502"/>
      <c r="E1" s="502"/>
      <c r="F1" s="502"/>
      <c r="G1" s="503"/>
      <c r="H1" s="8"/>
    </row>
    <row r="2" spans="1:33" ht="18" customHeight="1" x14ac:dyDescent="0.2">
      <c r="A2" s="2" t="s">
        <v>2</v>
      </c>
      <c r="B2" s="94"/>
      <c r="C2" s="3"/>
      <c r="D2" s="4"/>
      <c r="E2" s="4"/>
      <c r="F2" s="4"/>
      <c r="G2" s="5"/>
      <c r="H2" s="95"/>
      <c r="I2" s="96" t="str">
        <f>IF(OR(NOMBRE!C2="",NOMBRE!E2="",NOMBRE!D2="",NOMBRE!E2="",NOMBRE!F2="",NOMBRE!G2=""),"Falta Cód. Com.","")</f>
        <v>Falta Cód. Com.</v>
      </c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D2" s="6"/>
      <c r="AG2" s="7">
        <f>IF(I2&gt;"",1,0)</f>
        <v>1</v>
      </c>
    </row>
    <row r="3" spans="1:33" ht="18" customHeight="1" x14ac:dyDescent="0.2">
      <c r="A3" s="2" t="s">
        <v>87</v>
      </c>
      <c r="B3" s="94"/>
      <c r="C3" s="3"/>
      <c r="D3" s="4"/>
      <c r="E3" s="4"/>
      <c r="F3" s="4"/>
      <c r="G3" s="4"/>
      <c r="H3" s="5"/>
      <c r="I3" s="97" t="str">
        <f>IF(OR(NOMBRE!C3="",NOMBRE!D3="",NOMBRE!E3="",NOMBRE!F3="",NOMBRE!G3="",NOMBRE!H3=""),"Falta Cód. Estab.","")</f>
        <v>Falta Cód. Estab.</v>
      </c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D3" s="6"/>
      <c r="AG3" s="7">
        <f>IF(I3&gt;"",1,0)</f>
        <v>1</v>
      </c>
    </row>
    <row r="4" spans="1:33" ht="18" customHeight="1" x14ac:dyDescent="0.2">
      <c r="A4" s="2" t="s">
        <v>77</v>
      </c>
      <c r="B4" s="94"/>
      <c r="C4" s="101"/>
      <c r="D4" s="101"/>
      <c r="E4" s="101"/>
      <c r="F4" s="101"/>
      <c r="G4" s="101"/>
      <c r="H4" s="101"/>
      <c r="I4" s="96" t="str">
        <f>IF(OR(NOMBRE!B4=""),"Falta TIPO Estab.","")</f>
        <v>Falta TIPO Estab.</v>
      </c>
      <c r="J4" s="9"/>
      <c r="K4" s="10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D4" s="6"/>
      <c r="AG4" s="7">
        <f>IF(I4&gt;"",1,0)</f>
        <v>1</v>
      </c>
    </row>
    <row r="5" spans="1:33" ht="18" customHeight="1" x14ac:dyDescent="0.2">
      <c r="A5" s="2" t="s">
        <v>3</v>
      </c>
      <c r="B5" s="94"/>
      <c r="C5" s="101"/>
      <c r="D5" s="101"/>
      <c r="E5" s="101"/>
      <c r="F5" s="101"/>
      <c r="G5" s="101"/>
      <c r="H5" s="101"/>
      <c r="I5" s="96" t="str">
        <f>IF(OR(NOMBRE!B5=""),"Falta DEPENDENCIA Estab.","")</f>
        <v>Falta DEPENDENCIA Estab.</v>
      </c>
      <c r="J5" s="9"/>
      <c r="K5" s="10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D5" s="6"/>
      <c r="AG5" s="7">
        <f>IF(I5&gt;"",1,0)</f>
        <v>1</v>
      </c>
    </row>
    <row r="6" spans="1:33" ht="18" customHeight="1" x14ac:dyDescent="0.2">
      <c r="A6" s="2" t="s">
        <v>4</v>
      </c>
      <c r="B6" s="94"/>
      <c r="C6" s="4"/>
      <c r="D6" s="5"/>
      <c r="E6" s="11"/>
      <c r="F6" s="11"/>
      <c r="G6" s="11"/>
      <c r="H6" s="11"/>
      <c r="I6" s="96" t="str">
        <f>IF(OR(NOMBRE!C6="",NOMBRE!D6=""),"Falta el Mes","")</f>
        <v>Falta el Mes</v>
      </c>
      <c r="J6" s="9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D6" s="6"/>
      <c r="AG6" s="7">
        <f>IF(I6&gt;"",1,0)</f>
        <v>1</v>
      </c>
    </row>
    <row r="7" spans="1:33" ht="18" customHeight="1" x14ac:dyDescent="0.2">
      <c r="A7" s="2" t="s">
        <v>5</v>
      </c>
      <c r="B7" s="13">
        <v>2021</v>
      </c>
      <c r="AG7" s="14">
        <f>SUM(AG2:AG6)</f>
        <v>5</v>
      </c>
    </row>
    <row r="8" spans="1:33" ht="12" customHeight="1" x14ac:dyDescent="0.15">
      <c r="A8" s="15"/>
      <c r="B8" s="16"/>
    </row>
    <row r="9" spans="1:33" ht="27.75" customHeight="1" x14ac:dyDescent="0.15">
      <c r="A9" s="504" t="s">
        <v>166</v>
      </c>
      <c r="B9" s="505"/>
    </row>
    <row r="10" spans="1:33" ht="12" customHeight="1" x14ac:dyDescent="0.2">
      <c r="A10" s="17"/>
      <c r="B10" s="18"/>
    </row>
    <row r="11" spans="1:33" ht="30" customHeight="1" x14ac:dyDescent="0.2">
      <c r="A11" s="102" t="s">
        <v>6</v>
      </c>
      <c r="B11" s="19"/>
      <c r="L11" s="20"/>
      <c r="M11" s="20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103" t="s">
        <v>7</v>
      </c>
      <c r="AB11" s="108" t="s">
        <v>64</v>
      </c>
      <c r="AC11" s="108" t="s">
        <v>8</v>
      </c>
    </row>
    <row r="12" spans="1:33" ht="27.75" customHeight="1" x14ac:dyDescent="0.25">
      <c r="A12" s="104" t="s">
        <v>9</v>
      </c>
      <c r="B12" s="19"/>
      <c r="K12" s="105"/>
      <c r="L12" s="20"/>
      <c r="M12" s="20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03" t="s">
        <v>10</v>
      </c>
      <c r="AB12" s="108" t="s">
        <v>65</v>
      </c>
      <c r="AC12" s="108" t="s">
        <v>11</v>
      </c>
    </row>
    <row r="13" spans="1:33" ht="21" customHeight="1" x14ac:dyDescent="0.25">
      <c r="A13" s="106"/>
      <c r="B13" s="107"/>
      <c r="K13" s="105"/>
      <c r="L13" s="20"/>
      <c r="M13" s="20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103" t="s">
        <v>12</v>
      </c>
      <c r="AB13" s="108" t="s">
        <v>66</v>
      </c>
      <c r="AC13" s="108" t="s">
        <v>82</v>
      </c>
    </row>
    <row r="14" spans="1:33" ht="21" customHeight="1" x14ac:dyDescent="0.25">
      <c r="K14" s="105"/>
      <c r="L14" s="20"/>
      <c r="M14" s="20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103" t="s">
        <v>13</v>
      </c>
      <c r="AB14" s="108" t="s">
        <v>67</v>
      </c>
    </row>
    <row r="15" spans="1:33" ht="21" customHeight="1" x14ac:dyDescent="0.25">
      <c r="A15" s="506" t="s">
        <v>14</v>
      </c>
      <c r="B15" s="507"/>
      <c r="K15" s="105"/>
      <c r="L15" s="20"/>
      <c r="M15" s="20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103" t="s">
        <v>15</v>
      </c>
      <c r="AB15" s="108" t="s">
        <v>68</v>
      </c>
    </row>
    <row r="16" spans="1:33" ht="21" customHeight="1" x14ac:dyDescent="0.25">
      <c r="K16" s="105"/>
      <c r="L16" s="20"/>
      <c r="M16" s="20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103" t="s">
        <v>16</v>
      </c>
      <c r="AB16" s="108" t="s">
        <v>69</v>
      </c>
    </row>
    <row r="17" spans="2:29" ht="21" customHeight="1" x14ac:dyDescent="0.15">
      <c r="B17" s="496" t="s">
        <v>17</v>
      </c>
      <c r="L17" s="20"/>
      <c r="M17" s="20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103" t="s">
        <v>18</v>
      </c>
      <c r="AB17" s="108" t="s">
        <v>70</v>
      </c>
    </row>
    <row r="18" spans="2:29" ht="21" customHeight="1" x14ac:dyDescent="0.15">
      <c r="B18" s="497"/>
      <c r="I18" s="23"/>
      <c r="J18" s="23"/>
      <c r="L18" s="20"/>
      <c r="M18" s="20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103" t="s">
        <v>19</v>
      </c>
      <c r="AB18" s="108" t="s">
        <v>88</v>
      </c>
    </row>
    <row r="19" spans="2:29" ht="21" customHeight="1" x14ac:dyDescent="0.15">
      <c r="B19" s="498"/>
      <c r="I19" s="23"/>
      <c r="J19" s="23"/>
      <c r="L19" s="20"/>
      <c r="M19" s="20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103" t="s">
        <v>20</v>
      </c>
      <c r="AB19" s="108" t="s">
        <v>89</v>
      </c>
    </row>
    <row r="20" spans="2:29" ht="21" customHeight="1" x14ac:dyDescent="0.15">
      <c r="I20" s="23"/>
      <c r="J20" s="23"/>
      <c r="L20" s="20"/>
      <c r="M20" s="20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103" t="s">
        <v>21</v>
      </c>
      <c r="AB20" s="108" t="s">
        <v>71</v>
      </c>
    </row>
    <row r="21" spans="2:29" ht="21" customHeight="1" x14ac:dyDescent="0.15">
      <c r="I21" s="23"/>
      <c r="J21" s="23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103" t="s">
        <v>22</v>
      </c>
      <c r="AB21" s="108" t="s">
        <v>72</v>
      </c>
    </row>
    <row r="22" spans="2:29" ht="21" customHeight="1" x14ac:dyDescent="0.15">
      <c r="I22" s="23"/>
      <c r="J22" s="23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103" t="s">
        <v>23</v>
      </c>
      <c r="AB22" s="108" t="s">
        <v>90</v>
      </c>
    </row>
    <row r="23" spans="2:29" ht="17.25" customHeight="1" x14ac:dyDescent="0.15">
      <c r="I23" s="23"/>
      <c r="J23" s="23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B23" s="108" t="s">
        <v>91</v>
      </c>
    </row>
    <row r="24" spans="2:29" ht="18.75" customHeight="1" x14ac:dyDescent="0.15">
      <c r="I24" s="23"/>
      <c r="J24" s="23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B24" s="108" t="s">
        <v>73</v>
      </c>
    </row>
    <row r="25" spans="2:29" ht="18" customHeight="1" x14ac:dyDescent="0.15">
      <c r="I25" s="23"/>
      <c r="J25" s="23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B25" s="108" t="s">
        <v>74</v>
      </c>
    </row>
    <row r="26" spans="2:29" ht="19.5" customHeight="1" x14ac:dyDescent="0.15"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B26" s="108" t="s">
        <v>75</v>
      </c>
    </row>
    <row r="27" spans="2:29" ht="19.5" customHeight="1" x14ac:dyDescent="0.15"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B27" s="108" t="s">
        <v>76</v>
      </c>
    </row>
    <row r="28" spans="2:29" ht="18.75" customHeight="1" x14ac:dyDescent="0.15"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B28" s="108" t="s">
        <v>78</v>
      </c>
    </row>
    <row r="29" spans="2:29" ht="18.75" customHeight="1" x14ac:dyDescent="0.2"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106"/>
      <c r="AB29" s="108" t="s">
        <v>79</v>
      </c>
      <c r="AC29"/>
    </row>
    <row r="30" spans="2:29" ht="18.75" customHeight="1" x14ac:dyDescent="0.2"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106"/>
      <c r="AB30" s="108" t="s">
        <v>80</v>
      </c>
      <c r="AC30"/>
    </row>
    <row r="31" spans="2:29" ht="12" customHeight="1" x14ac:dyDescent="0.2"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106"/>
      <c r="AB31" s="108" t="s">
        <v>81</v>
      </c>
      <c r="AC31"/>
    </row>
    <row r="32" spans="2:29" ht="12" customHeight="1" x14ac:dyDescent="0.15"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B32" s="108" t="s">
        <v>92</v>
      </c>
      <c r="AC32" s="109"/>
    </row>
    <row r="33" spans="14:29" ht="12" customHeight="1" x14ac:dyDescent="0.15"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B33" s="108" t="s">
        <v>83</v>
      </c>
      <c r="AC33" s="109"/>
    </row>
    <row r="34" spans="14:29" ht="12" customHeight="1" x14ac:dyDescent="0.15"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B34" s="108" t="s">
        <v>84</v>
      </c>
      <c r="AC34" s="109"/>
    </row>
    <row r="35" spans="14:29" ht="12" customHeight="1" x14ac:dyDescent="0.15">
      <c r="AB35" s="108" t="s">
        <v>85</v>
      </c>
      <c r="AC35" s="109"/>
    </row>
    <row r="36" spans="14:29" ht="12" customHeight="1" x14ac:dyDescent="0.15">
      <c r="AB36" s="108" t="s">
        <v>86</v>
      </c>
    </row>
  </sheetData>
  <mergeCells count="5">
    <mergeCell ref="B17:B19"/>
    <mergeCell ref="A1:B1"/>
    <mergeCell ref="C1:G1"/>
    <mergeCell ref="A9:B9"/>
    <mergeCell ref="A15:B15"/>
  </mergeCells>
  <phoneticPr fontId="29" type="noConversion"/>
  <dataValidations count="18">
    <dataValidation type="whole" allowBlank="1" showInputMessage="1" showErrorMessage="1" promptTitle="DIGITO ESTABLECIMIENTO:" prompt="Tercer: Entre 0 y 9" sqref="H1" xr:uid="{00000000-0002-0000-0000-000000000000}">
      <formula1>0</formula1>
      <formula2>9</formula2>
    </dataValidation>
    <dataValidation type="whole" allowBlank="1" showInputMessage="1" showErrorMessage="1" promptTitle="CÓDIGO ESTABLECIMIENTO/ESTRATEGI" prompt="Sexto: Entre 0 y 9" sqref="H3" xr:uid="{00000000-0002-0000-0000-000001000000}">
      <formula1>0</formula1>
      <formula2>9</formula2>
    </dataValidation>
    <dataValidation type="whole" allowBlank="1" showInputMessage="1" showErrorMessage="1" promptTitle="DÍGITO REGIÓN:" prompt="Primer: Entre 0 y 1" sqref="C2" xr:uid="{00000000-0002-0000-0000-000002000000}">
      <formula1>0</formula1>
      <formula2>1</formula2>
    </dataValidation>
    <dataValidation type="whole" allowBlank="1" showInputMessage="1" showErrorMessage="1" promptTitle="DÍGITO COMUNA:" prompt="Primer: Entre 1 y 7" sqref="E2" xr:uid="{00000000-0002-0000-0000-000003000000}">
      <formula1>1</formula1>
      <formula2>7</formula2>
    </dataValidation>
    <dataValidation type="whole" allowBlank="1" showInputMessage="1" showErrorMessage="1" promptTitle="DÍGITO REGIÓN:" prompt="Segundo: Entre 0 y 9" sqref="D2" xr:uid="{00000000-0002-0000-0000-000004000000}">
      <formula1>0</formula1>
      <formula2>9</formula2>
    </dataValidation>
    <dataValidation type="whole" allowBlank="1" showInputMessage="1" showErrorMessage="1" promptTitle="DÍGITO COMUNA:" prompt="Segundo: Entre 0 y 9" sqref="F2" xr:uid="{00000000-0002-0000-0000-000005000000}">
      <formula1>0</formula1>
      <formula2>9</formula2>
    </dataValidation>
    <dataValidation type="whole" allowBlank="1" showInputMessage="1" showErrorMessage="1" promptTitle="DÍGITO COMUNA:" prompt="Tercer: Entre 0 y 9" sqref="G2" xr:uid="{00000000-0002-0000-0000-000006000000}">
      <formula1>0</formula1>
      <formula2>9</formula2>
    </dataValidation>
    <dataValidation type="whole" allowBlank="1" showInputMessage="1" showErrorMessage="1" promptTitle="CÓDIGO ESTABLECIMIENTO/ESTRATEGI" prompt="Primer: Entre 1 y 9" sqref="C3" xr:uid="{00000000-0002-0000-0000-000007000000}">
      <formula1>1</formula1>
      <formula2>9</formula2>
    </dataValidation>
    <dataValidation type="whole" allowBlank="1" showInputMessage="1" showErrorMessage="1" promptTitle="CÓDIGO ESTABLECIMIENTO/ESTRATEGI" prompt="Segundo: Entre 0 y 9" sqref="D3" xr:uid="{00000000-0002-0000-0000-000008000000}">
      <formula1>0</formula1>
      <formula2>9</formula2>
    </dataValidation>
    <dataValidation type="whole" allowBlank="1" showInputMessage="1" showErrorMessage="1" promptTitle="CÓDIGO ESTABLECIMIENTO/ESTRATEGI" prompt="Tercer: Entre 0 y 9" sqref="E3" xr:uid="{00000000-0002-0000-0000-000009000000}">
      <formula1>0</formula1>
      <formula2>9</formula2>
    </dataValidation>
    <dataValidation type="whole" allowBlank="1" showInputMessage="1" showErrorMessage="1" promptTitle="CÓDIGO ESTABLECIMIENTO/ESTRATEGI" prompt="Cuarto: Entre 0 y 9" sqref="F3" xr:uid="{00000000-0002-0000-0000-00000A000000}">
      <formula1>0</formula1>
      <formula2>9</formula2>
    </dataValidation>
    <dataValidation type="whole" allowBlank="1" showInputMessage="1" showErrorMessage="1" promptTitle="CÓDIGO ESTABLECIMIENTO/ESTRATEGI" prompt="Quinto: Entre 0 y 9" sqref="G3" xr:uid="{00000000-0002-0000-0000-00000B000000}">
      <formula1>0</formula1>
      <formula2>9</formula2>
    </dataValidation>
    <dataValidation type="whole" allowBlank="1" showInputMessage="1" showErrorMessage="1" error="DIGITE EL CODIGO DEL MES CORRESPONDIENTE AL SELECCIONADO EN LA LISTA._x000a__x000a_EQUIPO REM-DEIS" promptTitle="DIGITO MES:" prompt="Primero: Entre 0 y 1" sqref="C6" xr:uid="{00000000-0002-0000-0000-00000C000000}">
      <formula1>0</formula1>
      <formula2>1</formula2>
    </dataValidation>
    <dataValidation type="whole" allowBlank="1" showInputMessage="1" showErrorMessage="1" error="DIGITE EL CODIGO DEL MES CORRESPONDIENTE AL SELECCIONADO EN LA LISTA._x000a__x000a_EQUIPO REM-DEIS" promptTitle="DIGITO MES:" prompt="Segundo: Entre 0 y 9" sqref="D6" xr:uid="{00000000-0002-0000-0000-00000D000000}">
      <formula1>0</formula1>
      <formula2>9</formula2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 xr:uid="{00000000-0002-0000-0000-00000E000000}">
      <formula1>$AA$11:$AA$22</formula1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 xr:uid="{00000000-0002-0000-0000-00000F000000}">
      <formula1>$AC$11:$AC$13</formula1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 xr:uid="{00000000-0002-0000-0000-000010000000}">
      <formula1>$AB$11:$AB$36</formula1>
    </dataValidation>
    <dataValidation type="list" allowBlank="1" showInputMessage="1" showErrorMessage="1" sqref="AB11" xr:uid="{00000000-0002-0000-0000-000011000000}">
      <formula1>$AB$11:$AB$36</formula1>
    </dataValidation>
  </dataValidations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Z150"/>
  <sheetViews>
    <sheetView showGridLines="0" zoomScaleNormal="100" workbookViewId="0"/>
  </sheetViews>
  <sheetFormatPr baseColWidth="10" defaultColWidth="11.7109375" defaultRowHeight="10.5" x14ac:dyDescent="0.15"/>
  <cols>
    <col min="1" max="1" width="15" style="31" customWidth="1"/>
    <col min="2" max="2" width="37.85546875" style="31" customWidth="1"/>
    <col min="3" max="3" width="33.7109375" style="31" customWidth="1"/>
    <col min="4" max="4" width="15" style="31" customWidth="1"/>
    <col min="5" max="5" width="15.140625" style="31" customWidth="1"/>
    <col min="6" max="6" width="14.42578125" style="31" customWidth="1"/>
    <col min="7" max="7" width="11.7109375" style="31" customWidth="1"/>
    <col min="8" max="8" width="13.7109375" style="31" customWidth="1"/>
    <col min="9" max="10" width="12.42578125" style="31" customWidth="1"/>
    <col min="11" max="11" width="13" style="31" customWidth="1"/>
    <col min="12" max="12" width="13.5703125" style="31" customWidth="1"/>
    <col min="13" max="13" width="12.28515625" style="31" customWidth="1"/>
    <col min="14" max="14" width="12.42578125" style="31" customWidth="1"/>
    <col min="15" max="15" width="13.42578125" style="31" customWidth="1"/>
    <col min="16" max="16" width="14.140625" style="31" customWidth="1"/>
    <col min="17" max="17" width="11.85546875" style="31" customWidth="1"/>
    <col min="18" max="22" width="11.7109375" style="31" customWidth="1"/>
    <col min="23" max="26" width="17" style="31" customWidth="1"/>
    <col min="27" max="27" width="12.85546875" style="224" customWidth="1"/>
    <col min="28" max="31" width="12.85546875" style="31" customWidth="1"/>
    <col min="32" max="32" width="12.85546875" style="224" customWidth="1"/>
    <col min="33" max="55" width="12.85546875" style="31" customWidth="1"/>
    <col min="56" max="16384" width="11.7109375" style="31"/>
  </cols>
  <sheetData>
    <row r="1" spans="1:36" s="26" customFormat="1" ht="12.75" customHeight="1" x14ac:dyDescent="0.15">
      <c r="B1" s="24" t="s">
        <v>8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AA1" s="227"/>
      <c r="AF1" s="227"/>
    </row>
    <row r="2" spans="1:36" s="26" customFormat="1" ht="12.75" customHeight="1" x14ac:dyDescent="0.15">
      <c r="B2" s="24" t="str">
        <f>CONCATENATE("COMUNA: ",NOMBRE!$B$2," - ","( ",NOMBRE!$C$2,NOMBRE!$D$2,NOMBRE!$E$2,NOMBRE!$F$2,NOMBRE!$G$2," )")</f>
        <v>COMUNA:  - (  )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AA2" s="227"/>
      <c r="AF2" s="227"/>
    </row>
    <row r="3" spans="1:36" s="26" customFormat="1" ht="12.75" customHeight="1" x14ac:dyDescent="0.2">
      <c r="B3" s="24" t="str">
        <f>CONCATENATE("ESTABLECIMIENTO/ESTRATEGIA: ",NOMBRE!$B$3," - ","( ",NOMBRE!$C$3,NOMBRE!$D$3,NOMBRE!$E$3,NOMBRE!$F$3,NOMBRE!$G$3,NOMBRE!$H$3," )")</f>
        <v>ESTABLECIMIENTO/ESTRATEGIA:  - (  )</v>
      </c>
      <c r="C3" s="25"/>
      <c r="D3" s="25"/>
      <c r="E3" s="27"/>
      <c r="F3" s="25"/>
      <c r="G3" s="25"/>
      <c r="H3" s="25"/>
      <c r="I3" s="25"/>
      <c r="J3" s="25"/>
      <c r="K3" s="25"/>
      <c r="L3" s="25"/>
      <c r="M3" s="25"/>
      <c r="AA3" s="227"/>
      <c r="AF3" s="227"/>
    </row>
    <row r="4" spans="1:36" s="26" customFormat="1" ht="12.75" customHeight="1" x14ac:dyDescent="0.15">
      <c r="B4" s="24" t="str">
        <f>CONCATENATE("MES: ",NOMBRE!$B$6," - ","( ",NOMBRE!$C$6,NOMBRE!$D$6," )")</f>
        <v>MES:  - (  )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AA4" s="227"/>
      <c r="AF4" s="227"/>
    </row>
    <row r="5" spans="1:36" s="26" customFormat="1" ht="12.75" customHeight="1" x14ac:dyDescent="0.15">
      <c r="B5" s="24" t="str">
        <f>CONCATENATE("AÑO: ",NOMBRE!$B$7)</f>
        <v>AÑO: 2021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AA5" s="227"/>
      <c r="AF5" s="227"/>
    </row>
    <row r="6" spans="1:36" s="29" customFormat="1" x14ac:dyDescent="0.15"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28"/>
      <c r="AA6" s="228"/>
      <c r="AF6" s="228"/>
    </row>
    <row r="7" spans="1:36" s="29" customFormat="1" ht="33" customHeight="1" x14ac:dyDescent="0.15">
      <c r="B7" s="538" t="s">
        <v>130</v>
      </c>
      <c r="C7" s="538"/>
      <c r="D7" s="538"/>
      <c r="E7" s="538"/>
      <c r="F7" s="538"/>
      <c r="G7" s="538"/>
      <c r="H7" s="538"/>
      <c r="I7" s="538"/>
      <c r="J7" s="538"/>
      <c r="K7" s="538"/>
      <c r="L7" s="538"/>
      <c r="M7" s="538"/>
      <c r="N7" s="538"/>
      <c r="O7" s="538"/>
      <c r="P7" s="538"/>
      <c r="Q7" s="538"/>
      <c r="R7" s="538"/>
      <c r="AA7" s="228"/>
      <c r="AF7" s="228"/>
    </row>
    <row r="8" spans="1:36" ht="30" customHeight="1" x14ac:dyDescent="0.2">
      <c r="B8" s="30" t="s">
        <v>131</v>
      </c>
      <c r="C8" s="120"/>
    </row>
    <row r="9" spans="1:36" ht="32.1" customHeight="1" x14ac:dyDescent="0.15">
      <c r="B9" s="530" t="s">
        <v>132</v>
      </c>
      <c r="C9" s="541" t="s">
        <v>133</v>
      </c>
      <c r="D9" s="541" t="s">
        <v>40</v>
      </c>
      <c r="E9" s="531" t="s">
        <v>100</v>
      </c>
      <c r="F9" s="532"/>
      <c r="G9" s="532"/>
      <c r="H9" s="532"/>
      <c r="I9" s="532"/>
      <c r="J9" s="532"/>
      <c r="K9" s="532"/>
      <c r="L9" s="531" t="s">
        <v>134</v>
      </c>
      <c r="M9" s="533"/>
      <c r="N9" s="544" t="s">
        <v>135</v>
      </c>
      <c r="O9" s="545"/>
      <c r="P9" s="546"/>
    </row>
    <row r="10" spans="1:36" ht="12.75" customHeight="1" x14ac:dyDescent="0.15">
      <c r="B10" s="539"/>
      <c r="C10" s="542"/>
      <c r="D10" s="542"/>
      <c r="E10" s="555" t="s">
        <v>25</v>
      </c>
      <c r="F10" s="558" t="s">
        <v>26</v>
      </c>
      <c r="G10" s="517" t="s">
        <v>27</v>
      </c>
      <c r="H10" s="514" t="s">
        <v>28</v>
      </c>
      <c r="I10" s="517" t="s">
        <v>29</v>
      </c>
      <c r="J10" s="517" t="s">
        <v>30</v>
      </c>
      <c r="K10" s="534" t="s">
        <v>31</v>
      </c>
      <c r="L10" s="561" t="s">
        <v>136</v>
      </c>
      <c r="M10" s="547" t="s">
        <v>32</v>
      </c>
      <c r="N10" s="561" t="s">
        <v>101</v>
      </c>
      <c r="O10" s="564" t="s">
        <v>102</v>
      </c>
      <c r="P10" s="550" t="s">
        <v>137</v>
      </c>
    </row>
    <row r="11" spans="1:36" ht="12.75" customHeight="1" x14ac:dyDescent="0.15">
      <c r="B11" s="539"/>
      <c r="C11" s="542"/>
      <c r="D11" s="542"/>
      <c r="E11" s="556"/>
      <c r="F11" s="559"/>
      <c r="G11" s="518"/>
      <c r="H11" s="515"/>
      <c r="I11" s="518"/>
      <c r="J11" s="518"/>
      <c r="K11" s="535"/>
      <c r="L11" s="562"/>
      <c r="M11" s="548"/>
      <c r="N11" s="562"/>
      <c r="O11" s="565"/>
      <c r="P11" s="551"/>
    </row>
    <row r="12" spans="1:36" ht="16.5" customHeight="1" x14ac:dyDescent="0.15">
      <c r="B12" s="540"/>
      <c r="C12" s="543"/>
      <c r="D12" s="543"/>
      <c r="E12" s="557"/>
      <c r="F12" s="560"/>
      <c r="G12" s="519"/>
      <c r="H12" s="516"/>
      <c r="I12" s="519"/>
      <c r="J12" s="519"/>
      <c r="K12" s="536"/>
      <c r="L12" s="563"/>
      <c r="M12" s="549"/>
      <c r="N12" s="563"/>
      <c r="O12" s="566"/>
      <c r="P12" s="552"/>
    </row>
    <row r="13" spans="1:36" ht="21" customHeight="1" x14ac:dyDescent="0.2">
      <c r="A13" s="369" t="s">
        <v>170</v>
      </c>
      <c r="B13" s="530" t="s">
        <v>138</v>
      </c>
      <c r="C13" s="116" t="s">
        <v>93</v>
      </c>
      <c r="D13" s="287" t="s">
        <v>199</v>
      </c>
      <c r="E13" s="383" t="s">
        <v>200</v>
      </c>
      <c r="F13" s="384" t="s">
        <v>201</v>
      </c>
      <c r="G13" s="385" t="s">
        <v>202</v>
      </c>
      <c r="H13" s="385" t="s">
        <v>203</v>
      </c>
      <c r="I13" s="386" t="s">
        <v>204</v>
      </c>
      <c r="J13" s="386" t="s">
        <v>205</v>
      </c>
      <c r="K13" s="387" t="s">
        <v>206</v>
      </c>
      <c r="L13" s="388" t="s">
        <v>207</v>
      </c>
      <c r="M13" s="387" t="s">
        <v>208</v>
      </c>
      <c r="N13" s="388" t="s">
        <v>209</v>
      </c>
      <c r="O13" s="386" t="s">
        <v>210</v>
      </c>
      <c r="P13" s="387" t="s">
        <v>211</v>
      </c>
      <c r="Q13" s="151" t="str">
        <f>AB13&amp;" "&amp;AC13</f>
        <v xml:space="preserve"> </v>
      </c>
      <c r="AB13" s="225"/>
      <c r="AC13" s="225"/>
      <c r="AD13" s="225"/>
      <c r="AE13" s="225"/>
      <c r="AF13" s="225"/>
      <c r="AG13" s="225"/>
      <c r="AH13" s="225"/>
      <c r="AI13" s="225"/>
      <c r="AJ13" s="225"/>
    </row>
    <row r="14" spans="1:36" ht="21" customHeight="1" x14ac:dyDescent="0.2">
      <c r="A14" s="369" t="s">
        <v>171</v>
      </c>
      <c r="B14" s="539"/>
      <c r="C14" s="117" t="s">
        <v>94</v>
      </c>
      <c r="D14" s="287" t="s">
        <v>199</v>
      </c>
      <c r="E14" s="389" t="s">
        <v>200</v>
      </c>
      <c r="F14" s="390" t="s">
        <v>201</v>
      </c>
      <c r="G14" s="391" t="s">
        <v>202</v>
      </c>
      <c r="H14" s="392" t="s">
        <v>203</v>
      </c>
      <c r="I14" s="393" t="s">
        <v>204</v>
      </c>
      <c r="J14" s="393" t="s">
        <v>205</v>
      </c>
      <c r="K14" s="394" t="s">
        <v>206</v>
      </c>
      <c r="L14" s="390" t="s">
        <v>207</v>
      </c>
      <c r="M14" s="395" t="s">
        <v>208</v>
      </c>
      <c r="N14" s="390" t="s">
        <v>209</v>
      </c>
      <c r="O14" s="392" t="s">
        <v>210</v>
      </c>
      <c r="P14" s="396" t="s">
        <v>211</v>
      </c>
      <c r="Q14" s="151"/>
      <c r="AB14" s="225"/>
      <c r="AC14" s="225"/>
      <c r="AD14" s="225"/>
      <c r="AE14" s="225"/>
      <c r="AF14" s="225"/>
      <c r="AG14" s="225"/>
      <c r="AH14" s="225"/>
      <c r="AI14" s="225"/>
      <c r="AJ14" s="225"/>
    </row>
    <row r="15" spans="1:36" ht="21" customHeight="1" x14ac:dyDescent="0.2">
      <c r="A15" s="369">
        <v>15080008</v>
      </c>
      <c r="B15" s="539"/>
      <c r="C15" s="117" t="s">
        <v>95</v>
      </c>
      <c r="D15" s="264" t="s">
        <v>199</v>
      </c>
      <c r="E15" s="397" t="s">
        <v>200</v>
      </c>
      <c r="F15" s="398" t="s">
        <v>201</v>
      </c>
      <c r="G15" s="399" t="s">
        <v>202</v>
      </c>
      <c r="H15" s="400" t="s">
        <v>203</v>
      </c>
      <c r="I15" s="399" t="s">
        <v>204</v>
      </c>
      <c r="J15" s="399" t="s">
        <v>205</v>
      </c>
      <c r="K15" s="401" t="s">
        <v>206</v>
      </c>
      <c r="L15" s="402" t="s">
        <v>207</v>
      </c>
      <c r="M15" s="403" t="s">
        <v>208</v>
      </c>
      <c r="N15" s="402" t="s">
        <v>209</v>
      </c>
      <c r="O15" s="404" t="s">
        <v>210</v>
      </c>
      <c r="P15" s="405" t="s">
        <v>211</v>
      </c>
      <c r="Q15" s="151" t="e">
        <f>AB15&amp;" "&amp;AC15&amp;" "&amp;AD15&amp;" "&amp;AE15</f>
        <v>#VALUE!</v>
      </c>
      <c r="AB15" s="42" t="e">
        <f>IF(L13+L15=L38,""," No olvide escribir el Nº Correcto según kg por persona que retira alimento de la sección B en el grupo de Gestantes Normal, Sobrepeso y Obesas")</f>
        <v>#VALUE!</v>
      </c>
      <c r="AC15" s="42" t="e">
        <f>IF(N13+N15=(N38*2),"","No olvide escribir el Nº Correcto según kg por persona que retira alimento de la sección B en el grupo de Madre con hijo/a menor a 6 meses con Lactancia materna exclusiva")</f>
        <v>#VALUE!</v>
      </c>
      <c r="AD15" s="42" t="e">
        <f>IF(O13+O15=O38,"","No olvide escribir el Nº Correcto según kg por persona que retira alimento de la sección B en el grupo de Madre con hijo/a menor a 6 meses con Lactancia materna predominante")</f>
        <v>#VALUE!</v>
      </c>
      <c r="AE15" s="42" t="e">
        <f>IF(P13+P15=P38,"","No olvide escribir el Nº Correcto según kg por persona que retira alimento de la sección B en el grupo de Madre con hijo/a menor a 6 meses con Formula predominantes o exclusiva")</f>
        <v>#VALUE!</v>
      </c>
      <c r="AG15" s="42">
        <f>IF(L15=L38,0,1)</f>
        <v>0</v>
      </c>
      <c r="AH15" s="42" t="e">
        <f>IF(N15=(N38*2),0,1)</f>
        <v>#VALUE!</v>
      </c>
      <c r="AI15" s="42">
        <f>IF(O15=O38,0,1)</f>
        <v>0</v>
      </c>
      <c r="AJ15" s="42">
        <f>IF(P15=P38,0,1)</f>
        <v>0</v>
      </c>
    </row>
    <row r="16" spans="1:36" ht="21" customHeight="1" x14ac:dyDescent="0.2">
      <c r="A16" s="369">
        <v>15900010</v>
      </c>
      <c r="B16" s="539"/>
      <c r="C16" s="117" t="s">
        <v>96</v>
      </c>
      <c r="D16" s="264" t="s">
        <v>199</v>
      </c>
      <c r="E16" s="406" t="s">
        <v>200</v>
      </c>
      <c r="F16" s="407" t="s">
        <v>201</v>
      </c>
      <c r="G16" s="407" t="s">
        <v>202</v>
      </c>
      <c r="H16" s="408" t="s">
        <v>203</v>
      </c>
      <c r="I16" s="408" t="s">
        <v>204</v>
      </c>
      <c r="J16" s="408" t="s">
        <v>205</v>
      </c>
      <c r="K16" s="409" t="s">
        <v>206</v>
      </c>
      <c r="L16" s="410" t="s">
        <v>207</v>
      </c>
      <c r="M16" s="409" t="s">
        <v>208</v>
      </c>
      <c r="N16" s="410" t="s">
        <v>209</v>
      </c>
      <c r="O16" s="408" t="s">
        <v>210</v>
      </c>
      <c r="P16" s="409" t="s">
        <v>211</v>
      </c>
      <c r="Q16" s="152"/>
    </row>
    <row r="17" spans="1:36" ht="21" customHeight="1" x14ac:dyDescent="0.2">
      <c r="A17" s="370"/>
      <c r="B17" s="540"/>
      <c r="C17" s="33" t="s">
        <v>140</v>
      </c>
      <c r="D17" s="209">
        <f>SUM(E17:P17)</f>
        <v>0</v>
      </c>
      <c r="E17" s="203">
        <f>SUM(E13:E16)</f>
        <v>0</v>
      </c>
      <c r="F17" s="204">
        <f>SUM(F13:F16)</f>
        <v>0</v>
      </c>
      <c r="G17" s="205">
        <f>SUM(G13:G16)</f>
        <v>0</v>
      </c>
      <c r="H17" s="205">
        <f>SUM(H13:H16)</f>
        <v>0</v>
      </c>
      <c r="I17" s="205">
        <f>SUM(I13:I16)</f>
        <v>0</v>
      </c>
      <c r="J17" s="205">
        <f t="shared" ref="J17:P17" si="0">SUM(J13:J16)</f>
        <v>0</v>
      </c>
      <c r="K17" s="206">
        <f t="shared" si="0"/>
        <v>0</v>
      </c>
      <c r="L17" s="204">
        <f t="shared" si="0"/>
        <v>0</v>
      </c>
      <c r="M17" s="206">
        <f t="shared" si="0"/>
        <v>0</v>
      </c>
      <c r="N17" s="204">
        <f t="shared" si="0"/>
        <v>0</v>
      </c>
      <c r="O17" s="205">
        <f t="shared" si="0"/>
        <v>0</v>
      </c>
      <c r="P17" s="206">
        <f t="shared" si="0"/>
        <v>0</v>
      </c>
      <c r="Q17" s="152"/>
      <c r="AB17" s="224"/>
      <c r="AC17" s="224"/>
      <c r="AD17" s="224"/>
      <c r="AE17" s="224"/>
      <c r="AG17" s="224"/>
      <c r="AH17" s="224"/>
      <c r="AI17" s="224"/>
      <c r="AJ17" s="224"/>
    </row>
    <row r="18" spans="1:36" ht="21" customHeight="1" x14ac:dyDescent="0.2">
      <c r="A18" s="369" t="s">
        <v>172</v>
      </c>
      <c r="B18" s="530" t="s">
        <v>139</v>
      </c>
      <c r="C18" s="117" t="s">
        <v>93</v>
      </c>
      <c r="D18" s="287" t="s">
        <v>199</v>
      </c>
      <c r="E18" s="411" t="s">
        <v>200</v>
      </c>
      <c r="F18" s="412" t="s">
        <v>201</v>
      </c>
      <c r="G18" s="393" t="s">
        <v>202</v>
      </c>
      <c r="H18" s="393" t="s">
        <v>203</v>
      </c>
      <c r="I18" s="413" t="s">
        <v>204</v>
      </c>
      <c r="J18" s="413" t="s">
        <v>205</v>
      </c>
      <c r="K18" s="414" t="s">
        <v>206</v>
      </c>
      <c r="L18" s="388" t="s">
        <v>207</v>
      </c>
      <c r="M18" s="387" t="s">
        <v>208</v>
      </c>
      <c r="N18" s="388" t="s">
        <v>209</v>
      </c>
      <c r="O18" s="386" t="s">
        <v>210</v>
      </c>
      <c r="P18" s="387" t="s">
        <v>211</v>
      </c>
      <c r="Q18" s="151" t="str">
        <f>AB18&amp;" "&amp;AC18</f>
        <v xml:space="preserve">el valor de la Leche Purita Fortificada (LPF) deben ser igual al subotal Normal, sobrepeso y obesas del gestante </v>
      </c>
      <c r="AB18" s="229" t="str">
        <f>IF(L18 = L23, "","el valor de la Leche Purita Fortificada (LPF) deben ser igual al subotal Normal, sobrepeso y obesas del gestante")</f>
        <v>el valor de la Leche Purita Fortificada (LPF) deben ser igual al subotal Normal, sobrepeso y obesas del gestante</v>
      </c>
      <c r="AC18" s="225"/>
      <c r="AD18" s="225"/>
      <c r="AE18" s="225"/>
      <c r="AF18" s="225"/>
      <c r="AG18" s="225"/>
      <c r="AH18" s="225"/>
      <c r="AI18" s="225"/>
      <c r="AJ18" s="225"/>
    </row>
    <row r="19" spans="1:36" ht="21" customHeight="1" x14ac:dyDescent="0.2">
      <c r="A19" s="369" t="s">
        <v>173</v>
      </c>
      <c r="B19" s="539"/>
      <c r="C19" s="117" t="s">
        <v>94</v>
      </c>
      <c r="D19" s="287" t="s">
        <v>199</v>
      </c>
      <c r="E19" s="389" t="s">
        <v>200</v>
      </c>
      <c r="F19" s="415" t="s">
        <v>201</v>
      </c>
      <c r="G19" s="391" t="s">
        <v>202</v>
      </c>
      <c r="H19" s="391" t="s">
        <v>203</v>
      </c>
      <c r="I19" s="393" t="s">
        <v>204</v>
      </c>
      <c r="J19" s="393" t="s">
        <v>205</v>
      </c>
      <c r="K19" s="394" t="s">
        <v>206</v>
      </c>
      <c r="L19" s="416" t="s">
        <v>207</v>
      </c>
      <c r="M19" s="417" t="s">
        <v>208</v>
      </c>
      <c r="N19" s="416" t="s">
        <v>209</v>
      </c>
      <c r="O19" s="418" t="s">
        <v>210</v>
      </c>
      <c r="P19" s="417" t="s">
        <v>211</v>
      </c>
      <c r="Q19" s="151"/>
      <c r="AB19" s="225"/>
      <c r="AC19" s="225"/>
      <c r="AD19" s="225"/>
      <c r="AE19" s="225"/>
      <c r="AF19" s="225"/>
      <c r="AG19" s="225"/>
      <c r="AH19" s="225"/>
      <c r="AI19" s="225"/>
      <c r="AJ19" s="225"/>
    </row>
    <row r="20" spans="1:36" ht="21" customHeight="1" x14ac:dyDescent="0.2">
      <c r="A20" s="369" t="s">
        <v>174</v>
      </c>
      <c r="B20" s="539"/>
      <c r="C20" s="117" t="s">
        <v>97</v>
      </c>
      <c r="D20" s="287" t="s">
        <v>199</v>
      </c>
      <c r="E20" s="389" t="s">
        <v>200</v>
      </c>
      <c r="F20" s="393" t="s">
        <v>201</v>
      </c>
      <c r="G20" s="393" t="s">
        <v>202</v>
      </c>
      <c r="H20" s="419" t="s">
        <v>203</v>
      </c>
      <c r="I20" s="419" t="s">
        <v>204</v>
      </c>
      <c r="J20" s="419" t="s">
        <v>205</v>
      </c>
      <c r="K20" s="420" t="s">
        <v>206</v>
      </c>
      <c r="L20" s="416" t="s">
        <v>207</v>
      </c>
      <c r="M20" s="417" t="s">
        <v>208</v>
      </c>
      <c r="N20" s="416" t="s">
        <v>209</v>
      </c>
      <c r="O20" s="418" t="s">
        <v>210</v>
      </c>
      <c r="P20" s="417" t="s">
        <v>211</v>
      </c>
      <c r="Q20" s="151" t="str">
        <f>AB20&amp;" "&amp;AC20&amp;" "&amp;AD20&amp;" "&amp;AE20&amp;" "&amp;AB21&amp;" "&amp;AC21</f>
        <v xml:space="preserve">     </v>
      </c>
      <c r="R20" s="34"/>
      <c r="S20" s="34"/>
      <c r="AB20" s="225"/>
      <c r="AC20" s="225"/>
      <c r="AD20" s="225"/>
      <c r="AE20" s="225"/>
      <c r="AG20" s="225"/>
      <c r="AH20" s="225"/>
      <c r="AI20" s="225"/>
      <c r="AJ20" s="225"/>
    </row>
    <row r="21" spans="1:36" ht="21" customHeight="1" x14ac:dyDescent="0.2">
      <c r="A21" s="369">
        <v>15080009</v>
      </c>
      <c r="B21" s="539"/>
      <c r="C21" s="117" t="s">
        <v>95</v>
      </c>
      <c r="D21" s="264" t="s">
        <v>199</v>
      </c>
      <c r="E21" s="397" t="s">
        <v>200</v>
      </c>
      <c r="F21" s="421" t="s">
        <v>201</v>
      </c>
      <c r="G21" s="399" t="s">
        <v>202</v>
      </c>
      <c r="H21" s="399" t="s">
        <v>203</v>
      </c>
      <c r="I21" s="399" t="s">
        <v>204</v>
      </c>
      <c r="J21" s="399" t="s">
        <v>205</v>
      </c>
      <c r="K21" s="401" t="s">
        <v>206</v>
      </c>
      <c r="L21" s="416" t="s">
        <v>207</v>
      </c>
      <c r="M21" s="422" t="s">
        <v>208</v>
      </c>
      <c r="N21" s="402" t="s">
        <v>209</v>
      </c>
      <c r="O21" s="404" t="s">
        <v>210</v>
      </c>
      <c r="P21" s="405" t="s">
        <v>211</v>
      </c>
      <c r="Q21" s="151"/>
      <c r="AB21" s="225"/>
      <c r="AC21" s="225"/>
      <c r="AD21" s="224"/>
      <c r="AE21" s="224"/>
      <c r="AG21" s="225"/>
      <c r="AH21" s="225"/>
      <c r="AI21" s="224"/>
      <c r="AJ21" s="224"/>
    </row>
    <row r="22" spans="1:36" ht="21" customHeight="1" x14ac:dyDescent="0.2">
      <c r="A22" s="369">
        <v>15900020</v>
      </c>
      <c r="B22" s="539"/>
      <c r="C22" s="117" t="s">
        <v>96</v>
      </c>
      <c r="D22" s="264" t="s">
        <v>199</v>
      </c>
      <c r="E22" s="406" t="s">
        <v>200</v>
      </c>
      <c r="F22" s="407" t="s">
        <v>201</v>
      </c>
      <c r="G22" s="407" t="s">
        <v>202</v>
      </c>
      <c r="H22" s="408" t="s">
        <v>203</v>
      </c>
      <c r="I22" s="408" t="s">
        <v>204</v>
      </c>
      <c r="J22" s="408" t="s">
        <v>205</v>
      </c>
      <c r="K22" s="409" t="s">
        <v>206</v>
      </c>
      <c r="L22" s="423" t="s">
        <v>207</v>
      </c>
      <c r="M22" s="424" t="s">
        <v>208</v>
      </c>
      <c r="N22" s="423" t="s">
        <v>209</v>
      </c>
      <c r="O22" s="425" t="s">
        <v>210</v>
      </c>
      <c r="P22" s="424" t="s">
        <v>211</v>
      </c>
      <c r="Q22" s="152"/>
      <c r="AB22" s="224"/>
      <c r="AC22" s="224"/>
      <c r="AD22" s="224"/>
      <c r="AE22" s="224"/>
      <c r="AG22" s="224"/>
      <c r="AH22" s="224"/>
      <c r="AI22" s="224"/>
      <c r="AJ22" s="224"/>
    </row>
    <row r="23" spans="1:36" ht="21" customHeight="1" x14ac:dyDescent="0.2">
      <c r="A23" s="370"/>
      <c r="B23" s="540"/>
      <c r="C23" s="33" t="s">
        <v>140</v>
      </c>
      <c r="D23" s="209">
        <f>SUM(E23:P23)</f>
        <v>0</v>
      </c>
      <c r="E23" s="203">
        <f t="shared" ref="E23:P23" si="1">SUM(E18:E22)</f>
        <v>0</v>
      </c>
      <c r="F23" s="204">
        <f t="shared" si="1"/>
        <v>0</v>
      </c>
      <c r="G23" s="205">
        <f t="shared" si="1"/>
        <v>0</v>
      </c>
      <c r="H23" s="205">
        <f t="shared" si="1"/>
        <v>0</v>
      </c>
      <c r="I23" s="205">
        <f t="shared" si="1"/>
        <v>0</v>
      </c>
      <c r="J23" s="205">
        <f t="shared" si="1"/>
        <v>0</v>
      </c>
      <c r="K23" s="206">
        <f t="shared" si="1"/>
        <v>0</v>
      </c>
      <c r="L23" s="203">
        <f t="shared" si="1"/>
        <v>0</v>
      </c>
      <c r="M23" s="231">
        <f t="shared" si="1"/>
        <v>0</v>
      </c>
      <c r="N23" s="204">
        <f t="shared" si="1"/>
        <v>0</v>
      </c>
      <c r="O23" s="205">
        <f t="shared" si="1"/>
        <v>0</v>
      </c>
      <c r="P23" s="206">
        <f t="shared" si="1"/>
        <v>0</v>
      </c>
      <c r="Q23" s="153"/>
      <c r="R23" s="34"/>
      <c r="S23" s="34"/>
      <c r="AB23" s="224"/>
      <c r="AC23" s="224"/>
      <c r="AD23" s="224"/>
      <c r="AE23" s="224"/>
      <c r="AG23" s="224"/>
      <c r="AH23" s="224"/>
      <c r="AI23" s="224"/>
      <c r="AJ23" s="224"/>
    </row>
    <row r="24" spans="1:36" ht="21" customHeight="1" x14ac:dyDescent="0.2">
      <c r="A24" s="369" t="s">
        <v>175</v>
      </c>
      <c r="B24" s="530" t="s">
        <v>103</v>
      </c>
      <c r="C24" s="117" t="s">
        <v>98</v>
      </c>
      <c r="D24" s="264" t="s">
        <v>199</v>
      </c>
      <c r="E24" s="426" t="s">
        <v>200</v>
      </c>
      <c r="F24" s="427" t="s">
        <v>201</v>
      </c>
      <c r="G24" s="428" t="s">
        <v>202</v>
      </c>
      <c r="H24" s="429" t="s">
        <v>203</v>
      </c>
      <c r="I24" s="430" t="s">
        <v>204</v>
      </c>
      <c r="J24" s="430" t="s">
        <v>205</v>
      </c>
      <c r="K24" s="431" t="s">
        <v>206</v>
      </c>
      <c r="L24" s="432" t="s">
        <v>207</v>
      </c>
      <c r="M24" s="433" t="s">
        <v>208</v>
      </c>
      <c r="N24" s="434" t="s">
        <v>209</v>
      </c>
      <c r="O24" s="435" t="s">
        <v>210</v>
      </c>
      <c r="P24" s="433" t="s">
        <v>211</v>
      </c>
      <c r="Q24" s="151"/>
      <c r="AB24" s="225"/>
      <c r="AC24" s="225"/>
      <c r="AD24" s="225"/>
      <c r="AE24" s="225"/>
      <c r="AF24" s="225"/>
      <c r="AG24" s="225"/>
      <c r="AH24" s="225"/>
      <c r="AI24" s="225"/>
      <c r="AJ24" s="225"/>
    </row>
    <row r="25" spans="1:36" ht="21" customHeight="1" x14ac:dyDescent="0.2">
      <c r="A25" s="369" t="s">
        <v>176</v>
      </c>
      <c r="B25" s="539"/>
      <c r="C25" s="117" t="s">
        <v>99</v>
      </c>
      <c r="D25" s="264" t="s">
        <v>199</v>
      </c>
      <c r="E25" s="436" t="s">
        <v>200</v>
      </c>
      <c r="F25" s="399" t="s">
        <v>201</v>
      </c>
      <c r="G25" s="404" t="s">
        <v>202</v>
      </c>
      <c r="H25" s="398" t="s">
        <v>203</v>
      </c>
      <c r="I25" s="437" t="s">
        <v>204</v>
      </c>
      <c r="J25" s="437" t="s">
        <v>205</v>
      </c>
      <c r="K25" s="438" t="s">
        <v>206</v>
      </c>
      <c r="L25" s="439" t="s">
        <v>207</v>
      </c>
      <c r="M25" s="417" t="s">
        <v>208</v>
      </c>
      <c r="N25" s="416" t="s">
        <v>209</v>
      </c>
      <c r="O25" s="418" t="s">
        <v>210</v>
      </c>
      <c r="P25" s="417" t="s">
        <v>211</v>
      </c>
      <c r="Q25" s="151"/>
      <c r="AB25" s="225"/>
      <c r="AC25" s="225"/>
      <c r="AD25" s="225"/>
      <c r="AE25" s="225"/>
      <c r="AF25" s="225"/>
      <c r="AG25" s="225"/>
      <c r="AH25" s="225"/>
      <c r="AI25" s="225"/>
      <c r="AJ25" s="225"/>
    </row>
    <row r="26" spans="1:36" ht="21" customHeight="1" x14ac:dyDescent="0.2">
      <c r="A26" s="369">
        <v>15080006</v>
      </c>
      <c r="B26" s="539"/>
      <c r="C26" s="117" t="s">
        <v>93</v>
      </c>
      <c r="D26" s="288" t="s">
        <v>199</v>
      </c>
      <c r="E26" s="439" t="s">
        <v>200</v>
      </c>
      <c r="F26" s="440" t="s">
        <v>201</v>
      </c>
      <c r="G26" s="418" t="s">
        <v>202</v>
      </c>
      <c r="H26" s="419" t="s">
        <v>203</v>
      </c>
      <c r="I26" s="419" t="s">
        <v>204</v>
      </c>
      <c r="J26" s="441" t="s">
        <v>205</v>
      </c>
      <c r="K26" s="442" t="s">
        <v>206</v>
      </c>
      <c r="L26" s="439" t="s">
        <v>207</v>
      </c>
      <c r="M26" s="417" t="s">
        <v>208</v>
      </c>
      <c r="N26" s="416" t="s">
        <v>209</v>
      </c>
      <c r="O26" s="418" t="s">
        <v>210</v>
      </c>
      <c r="P26" s="417" t="s">
        <v>211</v>
      </c>
      <c r="Q26" s="153"/>
      <c r="R26" s="34"/>
      <c r="S26" s="34"/>
      <c r="AB26" s="225"/>
      <c r="AC26" s="225"/>
      <c r="AD26" s="225"/>
      <c r="AE26" s="224"/>
      <c r="AG26" s="224"/>
      <c r="AH26" s="224"/>
      <c r="AI26" s="224"/>
      <c r="AJ26" s="224"/>
    </row>
    <row r="27" spans="1:36" s="35" customFormat="1" ht="21" customHeight="1" x14ac:dyDescent="0.2">
      <c r="A27" s="369">
        <v>15080012</v>
      </c>
      <c r="B27" s="539"/>
      <c r="C27" s="155" t="s">
        <v>97</v>
      </c>
      <c r="D27" s="289" t="s">
        <v>199</v>
      </c>
      <c r="E27" s="443" t="s">
        <v>200</v>
      </c>
      <c r="F27" s="444" t="s">
        <v>201</v>
      </c>
      <c r="G27" s="444" t="s">
        <v>202</v>
      </c>
      <c r="H27" s="444" t="s">
        <v>203</v>
      </c>
      <c r="I27" s="444" t="s">
        <v>204</v>
      </c>
      <c r="J27" s="445" t="s">
        <v>205</v>
      </c>
      <c r="K27" s="446" t="s">
        <v>206</v>
      </c>
      <c r="L27" s="447" t="s">
        <v>207</v>
      </c>
      <c r="M27" s="448" t="s">
        <v>208</v>
      </c>
      <c r="N27" s="447" t="s">
        <v>209</v>
      </c>
      <c r="O27" s="449" t="s">
        <v>210</v>
      </c>
      <c r="P27" s="450" t="s">
        <v>211</v>
      </c>
      <c r="Q27" s="152"/>
      <c r="R27" s="31"/>
      <c r="S27" s="31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</row>
    <row r="28" spans="1:36" s="35" customFormat="1" ht="21" customHeight="1" x14ac:dyDescent="0.2">
      <c r="A28" s="370"/>
      <c r="B28" s="154"/>
      <c r="C28" s="33" t="s">
        <v>140</v>
      </c>
      <c r="D28" s="209">
        <f>SUM(E28:P28)</f>
        <v>0</v>
      </c>
      <c r="E28" s="203" t="str">
        <f>E24</f>
        <v>COL02</v>
      </c>
      <c r="F28" s="204">
        <f>SUM(F24,F27)</f>
        <v>0</v>
      </c>
      <c r="G28" s="205">
        <f>SUM(G24,G25,G27)</f>
        <v>0</v>
      </c>
      <c r="H28" s="205">
        <f>SUM(H26:H27)</f>
        <v>0</v>
      </c>
      <c r="I28" s="205">
        <f>SUM(I26:I27)</f>
        <v>0</v>
      </c>
      <c r="J28" s="205">
        <v>0</v>
      </c>
      <c r="K28" s="207">
        <v>0</v>
      </c>
      <c r="L28" s="203">
        <v>0</v>
      </c>
      <c r="M28" s="206">
        <v>0</v>
      </c>
      <c r="N28" s="204">
        <v>0</v>
      </c>
      <c r="O28" s="205">
        <v>0</v>
      </c>
      <c r="P28" s="206">
        <v>0</v>
      </c>
      <c r="Q28" s="152"/>
      <c r="R28" s="31"/>
      <c r="S28" s="31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</row>
    <row r="29" spans="1:36" s="35" customFormat="1" ht="21" customHeight="1" x14ac:dyDescent="0.2">
      <c r="A29" s="369">
        <v>15900030</v>
      </c>
      <c r="B29" s="530" t="s">
        <v>155</v>
      </c>
      <c r="C29" s="117" t="s">
        <v>156</v>
      </c>
      <c r="D29" s="257" t="s">
        <v>199</v>
      </c>
      <c r="E29" s="265" t="s">
        <v>200</v>
      </c>
      <c r="F29" s="266" t="s">
        <v>201</v>
      </c>
      <c r="G29" s="267" t="s">
        <v>202</v>
      </c>
      <c r="H29" s="267" t="s">
        <v>203</v>
      </c>
      <c r="I29" s="267" t="s">
        <v>204</v>
      </c>
      <c r="J29" s="268" t="s">
        <v>205</v>
      </c>
      <c r="K29" s="268" t="s">
        <v>206</v>
      </c>
      <c r="L29" s="269" t="s">
        <v>207</v>
      </c>
      <c r="M29" s="270" t="s">
        <v>208</v>
      </c>
      <c r="N29" s="271" t="s">
        <v>209</v>
      </c>
      <c r="O29" s="272" t="s">
        <v>210</v>
      </c>
      <c r="P29" s="273" t="s">
        <v>211</v>
      </c>
      <c r="Q29" s="152"/>
      <c r="R29" s="31"/>
      <c r="S29" s="31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</row>
    <row r="30" spans="1:36" s="35" customFormat="1" ht="21" customHeight="1" x14ac:dyDescent="0.2">
      <c r="A30" s="369">
        <v>15900040</v>
      </c>
      <c r="B30" s="539"/>
      <c r="C30" s="117" t="s">
        <v>157</v>
      </c>
      <c r="D30" s="258" t="s">
        <v>199</v>
      </c>
      <c r="E30" s="274" t="s">
        <v>200</v>
      </c>
      <c r="F30" s="275" t="s">
        <v>201</v>
      </c>
      <c r="G30" s="276" t="s">
        <v>202</v>
      </c>
      <c r="H30" s="276" t="s">
        <v>203</v>
      </c>
      <c r="I30" s="276" t="s">
        <v>204</v>
      </c>
      <c r="J30" s="268" t="s">
        <v>205</v>
      </c>
      <c r="K30" s="268" t="s">
        <v>206</v>
      </c>
      <c r="L30" s="277" t="s">
        <v>207</v>
      </c>
      <c r="M30" s="278" t="s">
        <v>208</v>
      </c>
      <c r="N30" s="279" t="s">
        <v>209</v>
      </c>
      <c r="O30" s="280" t="s">
        <v>210</v>
      </c>
      <c r="P30" s="281" t="s">
        <v>211</v>
      </c>
      <c r="Q30" s="152"/>
      <c r="R30" s="31"/>
      <c r="S30" s="31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</row>
    <row r="31" spans="1:36" ht="21" customHeight="1" x14ac:dyDescent="0.15">
      <c r="A31" s="371"/>
      <c r="B31" s="540"/>
      <c r="C31" s="33" t="s">
        <v>140</v>
      </c>
      <c r="D31" s="282">
        <f>SUM(E31:P31)</f>
        <v>0</v>
      </c>
      <c r="E31" s="283">
        <f>SUM(E29:E30)</f>
        <v>0</v>
      </c>
      <c r="F31" s="284">
        <f t="shared" ref="F31:I31" si="2">SUM(F29:F30)</f>
        <v>0</v>
      </c>
      <c r="G31" s="284">
        <f t="shared" si="2"/>
        <v>0</v>
      </c>
      <c r="H31" s="284">
        <f t="shared" si="2"/>
        <v>0</v>
      </c>
      <c r="I31" s="284">
        <f t="shared" si="2"/>
        <v>0</v>
      </c>
      <c r="J31" s="284">
        <v>0</v>
      </c>
      <c r="K31" s="285">
        <v>0</v>
      </c>
      <c r="L31" s="283">
        <v>0</v>
      </c>
      <c r="M31" s="285">
        <v>0</v>
      </c>
      <c r="N31" s="283">
        <v>0</v>
      </c>
      <c r="O31" s="284">
        <v>0</v>
      </c>
      <c r="P31" s="286">
        <v>0</v>
      </c>
      <c r="Q31" s="153"/>
      <c r="R31" s="34"/>
      <c r="S31" s="34"/>
      <c r="AB31" s="224"/>
      <c r="AC31" s="224"/>
      <c r="AD31" s="224"/>
      <c r="AE31" s="224"/>
      <c r="AG31" s="224"/>
      <c r="AH31" s="224"/>
      <c r="AI31" s="224"/>
      <c r="AJ31" s="224"/>
    </row>
    <row r="32" spans="1:36" ht="24.75" customHeight="1" x14ac:dyDescent="0.15">
      <c r="A32" s="371"/>
      <c r="B32" s="553" t="s">
        <v>40</v>
      </c>
      <c r="C32" s="554"/>
      <c r="D32" s="210" t="e">
        <f>SUM(E32:P32)</f>
        <v>#VALUE!</v>
      </c>
      <c r="E32" s="208" t="e">
        <f>+E17+E23+E31+E28</f>
        <v>#VALUE!</v>
      </c>
      <c r="F32" s="241">
        <f t="shared" ref="F32:P32" si="3">+F17+F23+F31+F28</f>
        <v>0</v>
      </c>
      <c r="G32" s="241">
        <f t="shared" si="3"/>
        <v>0</v>
      </c>
      <c r="H32" s="241">
        <f t="shared" si="3"/>
        <v>0</v>
      </c>
      <c r="I32" s="241">
        <f t="shared" si="3"/>
        <v>0</v>
      </c>
      <c r="J32" s="241">
        <f t="shared" si="3"/>
        <v>0</v>
      </c>
      <c r="K32" s="212">
        <f t="shared" si="3"/>
        <v>0</v>
      </c>
      <c r="L32" s="208">
        <f t="shared" si="3"/>
        <v>0</v>
      </c>
      <c r="M32" s="212">
        <f t="shared" si="3"/>
        <v>0</v>
      </c>
      <c r="N32" s="208">
        <f t="shared" si="3"/>
        <v>0</v>
      </c>
      <c r="O32" s="241">
        <f t="shared" si="3"/>
        <v>0</v>
      </c>
      <c r="P32" s="242">
        <f t="shared" si="3"/>
        <v>0</v>
      </c>
      <c r="Q32" s="153"/>
      <c r="R32" s="34"/>
      <c r="S32" s="34"/>
      <c r="AB32" s="224"/>
      <c r="AC32" s="224"/>
      <c r="AD32" s="224"/>
      <c r="AE32" s="224"/>
      <c r="AG32" s="224"/>
      <c r="AH32" s="224"/>
      <c r="AI32" s="224"/>
      <c r="AJ32" s="224"/>
    </row>
    <row r="33" spans="1:36" ht="30" customHeight="1" x14ac:dyDescent="0.2">
      <c r="B33" s="30" t="s">
        <v>151</v>
      </c>
      <c r="D33" s="36"/>
      <c r="AB33" s="224"/>
      <c r="AC33" s="224"/>
      <c r="AD33" s="224"/>
      <c r="AE33" s="224"/>
      <c r="AG33" s="224"/>
      <c r="AH33" s="224"/>
      <c r="AI33" s="224"/>
      <c r="AJ33" s="224"/>
    </row>
    <row r="34" spans="1:36" ht="19.5" customHeight="1" x14ac:dyDescent="0.15">
      <c r="B34" s="525" t="s">
        <v>132</v>
      </c>
      <c r="C34" s="526"/>
      <c r="D34" s="530" t="s">
        <v>40</v>
      </c>
      <c r="E34" s="531" t="s">
        <v>100</v>
      </c>
      <c r="F34" s="532"/>
      <c r="G34" s="532"/>
      <c r="H34" s="532"/>
      <c r="I34" s="532"/>
      <c r="J34" s="532"/>
      <c r="K34" s="533"/>
      <c r="L34" s="567" t="s">
        <v>134</v>
      </c>
      <c r="M34" s="568"/>
      <c r="N34" s="544" t="s">
        <v>135</v>
      </c>
      <c r="O34" s="545"/>
      <c r="P34" s="546"/>
      <c r="S34" s="37"/>
      <c r="AB34" s="224"/>
      <c r="AC34" s="224"/>
      <c r="AD34" s="224"/>
      <c r="AE34" s="224"/>
      <c r="AG34" s="224"/>
      <c r="AH34" s="224"/>
      <c r="AI34" s="224"/>
      <c r="AJ34" s="224"/>
    </row>
    <row r="35" spans="1:36" ht="15" customHeight="1" x14ac:dyDescent="0.15">
      <c r="B35" s="527"/>
      <c r="C35" s="528"/>
      <c r="D35" s="527"/>
      <c r="E35" s="555" t="s">
        <v>25</v>
      </c>
      <c r="F35" s="517" t="s">
        <v>26</v>
      </c>
      <c r="G35" s="517" t="s">
        <v>27</v>
      </c>
      <c r="H35" s="514" t="s">
        <v>28</v>
      </c>
      <c r="I35" s="517" t="s">
        <v>29</v>
      </c>
      <c r="J35" s="517" t="s">
        <v>30</v>
      </c>
      <c r="K35" s="534" t="s">
        <v>31</v>
      </c>
      <c r="L35" s="583" t="s">
        <v>136</v>
      </c>
      <c r="M35" s="588" t="s">
        <v>32</v>
      </c>
      <c r="N35" s="583" t="s">
        <v>101</v>
      </c>
      <c r="O35" s="564" t="s">
        <v>102</v>
      </c>
      <c r="P35" s="526" t="s">
        <v>137</v>
      </c>
      <c r="S35" s="37"/>
      <c r="AB35" s="224"/>
      <c r="AC35" s="224"/>
      <c r="AD35" s="224"/>
      <c r="AE35" s="224"/>
      <c r="AG35" s="224"/>
      <c r="AH35" s="224"/>
      <c r="AI35" s="224"/>
      <c r="AJ35" s="224"/>
    </row>
    <row r="36" spans="1:36" ht="24" customHeight="1" x14ac:dyDescent="0.15">
      <c r="B36" s="527"/>
      <c r="C36" s="528"/>
      <c r="D36" s="527"/>
      <c r="E36" s="556"/>
      <c r="F36" s="518"/>
      <c r="G36" s="518"/>
      <c r="H36" s="515"/>
      <c r="I36" s="518"/>
      <c r="J36" s="518"/>
      <c r="K36" s="535"/>
      <c r="L36" s="584"/>
      <c r="M36" s="589"/>
      <c r="N36" s="584"/>
      <c r="O36" s="565"/>
      <c r="P36" s="528"/>
      <c r="S36" s="37"/>
      <c r="AB36" s="224"/>
      <c r="AC36" s="224"/>
      <c r="AD36" s="224"/>
      <c r="AE36" s="224"/>
      <c r="AG36" s="224"/>
      <c r="AH36" s="224"/>
      <c r="AI36" s="224"/>
      <c r="AJ36" s="224"/>
    </row>
    <row r="37" spans="1:36" ht="14.25" customHeight="1" x14ac:dyDescent="0.15">
      <c r="B37" s="508"/>
      <c r="C37" s="529"/>
      <c r="D37" s="527"/>
      <c r="E37" s="557"/>
      <c r="F37" s="519"/>
      <c r="G37" s="519"/>
      <c r="H37" s="516"/>
      <c r="I37" s="519"/>
      <c r="J37" s="519"/>
      <c r="K37" s="536"/>
      <c r="L37" s="585"/>
      <c r="M37" s="590"/>
      <c r="N37" s="585"/>
      <c r="O37" s="566"/>
      <c r="P37" s="529"/>
      <c r="S37" s="37"/>
      <c r="AB37" s="224"/>
      <c r="AC37" s="224"/>
      <c r="AD37" s="224"/>
      <c r="AE37" s="224"/>
      <c r="AG37" s="224"/>
      <c r="AH37" s="224"/>
      <c r="AI37" s="224"/>
      <c r="AJ37" s="224"/>
    </row>
    <row r="38" spans="1:36" ht="21" customHeight="1" x14ac:dyDescent="0.2">
      <c r="A38" s="372" t="s">
        <v>177</v>
      </c>
      <c r="B38" s="586" t="s">
        <v>138</v>
      </c>
      <c r="C38" s="587"/>
      <c r="D38" s="235" t="s">
        <v>199</v>
      </c>
      <c r="E38" s="135" t="s">
        <v>200</v>
      </c>
      <c r="F38" s="142" t="s">
        <v>201</v>
      </c>
      <c r="G38" s="142" t="s">
        <v>202</v>
      </c>
      <c r="H38" s="142" t="s">
        <v>203</v>
      </c>
      <c r="I38" s="142" t="s">
        <v>204</v>
      </c>
      <c r="J38" s="142" t="s">
        <v>205</v>
      </c>
      <c r="K38" s="140" t="s">
        <v>206</v>
      </c>
      <c r="L38" s="127" t="s">
        <v>207</v>
      </c>
      <c r="M38" s="290" t="s">
        <v>208</v>
      </c>
      <c r="N38" s="127" t="s">
        <v>209</v>
      </c>
      <c r="O38" s="142" t="s">
        <v>210</v>
      </c>
      <c r="P38" s="236" t="s">
        <v>211</v>
      </c>
      <c r="Q38" s="151" t="str">
        <f>$AB38&amp;" "&amp;$AC38&amp;" "&amp;$AD38&amp;" "&amp;$AE38&amp;" "&amp;$AB39&amp;" "&amp;$AC39&amp;" "&amp;$AD39&amp;" "&amp;$AE39</f>
        <v xml:space="preserve">       </v>
      </c>
      <c r="S38" s="37"/>
      <c r="AB38" s="225"/>
      <c r="AC38" s="225"/>
      <c r="AD38" s="225"/>
      <c r="AE38" s="225"/>
      <c r="AF38" s="225"/>
      <c r="AG38" s="225"/>
      <c r="AH38" s="225"/>
      <c r="AI38" s="225"/>
      <c r="AJ38" s="225"/>
    </row>
    <row r="39" spans="1:36" ht="21" customHeight="1" x14ac:dyDescent="0.2">
      <c r="A39" s="372" t="s">
        <v>178</v>
      </c>
      <c r="B39" s="124" t="s">
        <v>139</v>
      </c>
      <c r="C39" s="125"/>
      <c r="D39" s="198" t="s">
        <v>199</v>
      </c>
      <c r="E39" s="135" t="s">
        <v>200</v>
      </c>
      <c r="F39" s="142" t="s">
        <v>201</v>
      </c>
      <c r="G39" s="142" t="s">
        <v>202</v>
      </c>
      <c r="H39" s="142" t="s">
        <v>203</v>
      </c>
      <c r="I39" s="142" t="s">
        <v>204</v>
      </c>
      <c r="J39" s="142" t="s">
        <v>205</v>
      </c>
      <c r="K39" s="141" t="s">
        <v>206</v>
      </c>
      <c r="L39" s="161" t="s">
        <v>207</v>
      </c>
      <c r="M39" s="236" t="s">
        <v>208</v>
      </c>
      <c r="N39" s="127" t="s">
        <v>209</v>
      </c>
      <c r="O39" s="142" t="s">
        <v>210</v>
      </c>
      <c r="P39" s="236" t="s">
        <v>211</v>
      </c>
      <c r="Q39" s="151" t="str">
        <f>$AB42&amp;" "&amp;$AC42&amp;""&amp;$AD42&amp;""&amp;$AE42&amp;""&amp;$AB40&amp;" "&amp;$AC40&amp;""&amp;$AD40&amp;""&amp;$AE40&amp;""&amp;$AB43&amp;" "&amp;$AC43&amp;" "&amp;$AD43</f>
        <v xml:space="preserve">    </v>
      </c>
      <c r="S39" s="37"/>
      <c r="AB39" s="225"/>
      <c r="AC39" s="225"/>
      <c r="AD39" s="225"/>
      <c r="AE39" s="225"/>
      <c r="AF39" s="225"/>
      <c r="AG39" s="225"/>
      <c r="AH39" s="225"/>
      <c r="AI39" s="225"/>
      <c r="AJ39" s="225"/>
    </row>
    <row r="40" spans="1:36" ht="21" customHeight="1" x14ac:dyDescent="0.2">
      <c r="A40" s="372" t="s">
        <v>179</v>
      </c>
      <c r="B40" s="573" t="s">
        <v>103</v>
      </c>
      <c r="C40" s="574"/>
      <c r="D40" s="162" t="s">
        <v>199</v>
      </c>
      <c r="E40" s="234" t="s">
        <v>200</v>
      </c>
      <c r="F40" s="163" t="s">
        <v>201</v>
      </c>
      <c r="G40" s="163" t="s">
        <v>202</v>
      </c>
      <c r="H40" s="163" t="s">
        <v>203</v>
      </c>
      <c r="I40" s="163" t="s">
        <v>204</v>
      </c>
      <c r="J40" s="172" t="s">
        <v>205</v>
      </c>
      <c r="K40" s="173" t="s">
        <v>206</v>
      </c>
      <c r="L40" s="293" t="s">
        <v>207</v>
      </c>
      <c r="M40" s="291" t="s">
        <v>208</v>
      </c>
      <c r="N40" s="293" t="s">
        <v>209</v>
      </c>
      <c r="O40" s="295" t="s">
        <v>210</v>
      </c>
      <c r="P40" s="291" t="s">
        <v>211</v>
      </c>
      <c r="Q40" s="152"/>
      <c r="S40" s="37"/>
      <c r="AB40" s="225"/>
      <c r="AC40" s="225"/>
      <c r="AD40" s="225"/>
      <c r="AE40" s="225"/>
      <c r="AF40" s="225"/>
      <c r="AG40" s="225"/>
      <c r="AH40" s="225"/>
      <c r="AI40" s="225"/>
      <c r="AJ40" s="225"/>
    </row>
    <row r="41" spans="1:36" ht="21" customHeight="1" x14ac:dyDescent="0.2">
      <c r="A41" s="372">
        <v>15900050</v>
      </c>
      <c r="B41" s="174" t="s">
        <v>158</v>
      </c>
      <c r="C41" s="157"/>
      <c r="D41" s="164" t="s">
        <v>199</v>
      </c>
      <c r="E41" s="165" t="s">
        <v>200</v>
      </c>
      <c r="F41" s="165" t="s">
        <v>201</v>
      </c>
      <c r="G41" s="165" t="s">
        <v>202</v>
      </c>
      <c r="H41" s="165" t="s">
        <v>203</v>
      </c>
      <c r="I41" s="165" t="s">
        <v>204</v>
      </c>
      <c r="J41" s="172" t="s">
        <v>205</v>
      </c>
      <c r="K41" s="173" t="s">
        <v>206</v>
      </c>
      <c r="L41" s="294" t="s">
        <v>207</v>
      </c>
      <c r="M41" s="166" t="s">
        <v>208</v>
      </c>
      <c r="N41" s="294" t="s">
        <v>209</v>
      </c>
      <c r="O41" s="296" t="s">
        <v>210</v>
      </c>
      <c r="P41" s="166" t="s">
        <v>211</v>
      </c>
      <c r="Q41" s="152"/>
      <c r="S41" s="37"/>
      <c r="AB41" s="225"/>
      <c r="AC41" s="225"/>
      <c r="AD41" s="225"/>
      <c r="AE41" s="225"/>
      <c r="AF41" s="225"/>
      <c r="AG41" s="225"/>
      <c r="AH41" s="225"/>
      <c r="AI41" s="225"/>
      <c r="AJ41" s="225"/>
    </row>
    <row r="42" spans="1:36" ht="21" customHeight="1" x14ac:dyDescent="0.2">
      <c r="A42" s="373"/>
      <c r="B42" s="581" t="s">
        <v>24</v>
      </c>
      <c r="C42" s="582"/>
      <c r="D42" s="167">
        <f>SUM(E42:P42)</f>
        <v>0</v>
      </c>
      <c r="E42" s="168">
        <f>SUM(E38:E41)</f>
        <v>0</v>
      </c>
      <c r="F42" s="244">
        <f t="shared" ref="F42:H42" si="4">SUM(F38:F41)</f>
        <v>0</v>
      </c>
      <c r="G42" s="244">
        <f t="shared" si="4"/>
        <v>0</v>
      </c>
      <c r="H42" s="244">
        <f t="shared" si="4"/>
        <v>0</v>
      </c>
      <c r="I42" s="244">
        <f>SUM(I38:I41)</f>
        <v>0</v>
      </c>
      <c r="J42" s="244">
        <f>SUM(J38:J39)</f>
        <v>0</v>
      </c>
      <c r="K42" s="252">
        <f>SUM(K38:K39)</f>
        <v>0</v>
      </c>
      <c r="L42" s="168" t="str">
        <f>L38</f>
        <v>COL09</v>
      </c>
      <c r="M42" s="243" t="str">
        <f>M39</f>
        <v>COL10</v>
      </c>
      <c r="N42" s="168">
        <f>SUM(N38:N39)</f>
        <v>0</v>
      </c>
      <c r="O42" s="244">
        <f>SUM(O38:O39)</f>
        <v>0</v>
      </c>
      <c r="P42" s="243">
        <f>SUM(P38:P39)</f>
        <v>0</v>
      </c>
      <c r="Q42" s="152"/>
      <c r="S42" s="38"/>
      <c r="AB42" s="225"/>
      <c r="AC42" s="225"/>
      <c r="AD42" s="225"/>
      <c r="AE42" s="225"/>
      <c r="AF42" s="225"/>
      <c r="AG42" s="225"/>
      <c r="AH42" s="225"/>
      <c r="AI42" s="225"/>
      <c r="AJ42" s="225"/>
    </row>
    <row r="43" spans="1:36" ht="21" customHeight="1" x14ac:dyDescent="0.2">
      <c r="A43" s="372">
        <v>15900060</v>
      </c>
      <c r="B43" s="569" t="s">
        <v>104</v>
      </c>
      <c r="C43" s="570"/>
      <c r="D43" s="167" t="s">
        <v>199</v>
      </c>
      <c r="E43" s="169" t="s">
        <v>200</v>
      </c>
      <c r="F43" s="170" t="s">
        <v>201</v>
      </c>
      <c r="G43" s="170" t="s">
        <v>202</v>
      </c>
      <c r="H43" s="170" t="s">
        <v>203</v>
      </c>
      <c r="I43" s="170" t="s">
        <v>204</v>
      </c>
      <c r="J43" s="170" t="s">
        <v>205</v>
      </c>
      <c r="K43" s="171" t="s">
        <v>206</v>
      </c>
      <c r="L43" s="169" t="s">
        <v>207</v>
      </c>
      <c r="M43" s="292" t="s">
        <v>208</v>
      </c>
      <c r="N43" s="169" t="s">
        <v>209</v>
      </c>
      <c r="O43" s="170" t="s">
        <v>210</v>
      </c>
      <c r="P43" s="292" t="s">
        <v>211</v>
      </c>
      <c r="Q43" s="152"/>
      <c r="R43" s="37"/>
      <c r="AB43" s="225"/>
      <c r="AC43" s="225"/>
      <c r="AD43" s="225"/>
      <c r="AE43" s="224"/>
      <c r="AG43" s="225"/>
      <c r="AH43" s="225"/>
      <c r="AI43" s="225"/>
      <c r="AJ43" s="224"/>
    </row>
    <row r="44" spans="1:36" ht="15" customHeight="1" x14ac:dyDescent="0.15">
      <c r="B44" s="31" t="s">
        <v>141</v>
      </c>
      <c r="AB44" s="225"/>
      <c r="AC44" s="225"/>
      <c r="AD44" s="225"/>
      <c r="AE44" s="225"/>
      <c r="AF44" s="225"/>
      <c r="AG44" s="225"/>
      <c r="AH44" s="225"/>
      <c r="AI44" s="225"/>
      <c r="AJ44" s="225"/>
    </row>
    <row r="45" spans="1:36" ht="30" customHeight="1" x14ac:dyDescent="0.2">
      <c r="B45" s="30" t="s">
        <v>159</v>
      </c>
      <c r="AB45" s="225"/>
      <c r="AC45" s="224"/>
      <c r="AD45" s="224"/>
      <c r="AE45" s="224"/>
      <c r="AG45" s="224"/>
      <c r="AH45" s="224"/>
      <c r="AI45" s="224"/>
      <c r="AJ45" s="224"/>
    </row>
    <row r="46" spans="1:36" ht="15" customHeight="1" x14ac:dyDescent="0.15">
      <c r="B46" s="530" t="s">
        <v>132</v>
      </c>
      <c r="C46" s="541" t="s">
        <v>133</v>
      </c>
      <c r="D46" s="541" t="s">
        <v>40</v>
      </c>
      <c r="E46" s="531" t="s">
        <v>100</v>
      </c>
      <c r="F46" s="532"/>
      <c r="G46" s="532"/>
      <c r="H46" s="532"/>
      <c r="I46" s="532"/>
      <c r="J46" s="532"/>
      <c r="K46" s="532"/>
      <c r="L46" s="531" t="s">
        <v>134</v>
      </c>
      <c r="M46" s="533"/>
      <c r="N46" s="544" t="s">
        <v>135</v>
      </c>
      <c r="O46" s="545"/>
      <c r="P46" s="546"/>
      <c r="AB46" s="224"/>
      <c r="AC46" s="225"/>
      <c r="AD46" s="224"/>
      <c r="AE46" s="224"/>
      <c r="AG46" s="224"/>
      <c r="AH46" s="224"/>
      <c r="AI46" s="224"/>
      <c r="AJ46" s="224"/>
    </row>
    <row r="47" spans="1:36" ht="15" customHeight="1" x14ac:dyDescent="0.15">
      <c r="B47" s="539"/>
      <c r="C47" s="542"/>
      <c r="D47" s="542"/>
      <c r="E47" s="555" t="s">
        <v>25</v>
      </c>
      <c r="F47" s="558" t="s">
        <v>26</v>
      </c>
      <c r="G47" s="517" t="s">
        <v>27</v>
      </c>
      <c r="H47" s="514" t="s">
        <v>28</v>
      </c>
      <c r="I47" s="517" t="s">
        <v>29</v>
      </c>
      <c r="J47" s="517" t="s">
        <v>30</v>
      </c>
      <c r="K47" s="578" t="s">
        <v>31</v>
      </c>
      <c r="L47" s="583" t="s">
        <v>136</v>
      </c>
      <c r="M47" s="547" t="s">
        <v>32</v>
      </c>
      <c r="N47" s="583" t="s">
        <v>101</v>
      </c>
      <c r="O47" s="564" t="s">
        <v>102</v>
      </c>
      <c r="P47" s="550" t="s">
        <v>137</v>
      </c>
      <c r="AB47" s="224"/>
      <c r="AC47" s="225"/>
      <c r="AD47" s="224"/>
      <c r="AE47" s="224"/>
      <c r="AG47" s="224"/>
      <c r="AH47" s="224"/>
      <c r="AI47" s="224"/>
      <c r="AJ47" s="224"/>
    </row>
    <row r="48" spans="1:36" ht="15" customHeight="1" x14ac:dyDescent="0.15">
      <c r="B48" s="539"/>
      <c r="C48" s="542"/>
      <c r="D48" s="542"/>
      <c r="E48" s="556"/>
      <c r="F48" s="559"/>
      <c r="G48" s="518"/>
      <c r="H48" s="515"/>
      <c r="I48" s="518"/>
      <c r="J48" s="518"/>
      <c r="K48" s="579"/>
      <c r="L48" s="584"/>
      <c r="M48" s="548"/>
      <c r="N48" s="584"/>
      <c r="O48" s="565"/>
      <c r="P48" s="551"/>
      <c r="AB48" s="224"/>
      <c r="AC48" s="225"/>
      <c r="AD48" s="224"/>
      <c r="AE48" s="224"/>
      <c r="AG48" s="224"/>
      <c r="AH48" s="224"/>
      <c r="AI48" s="224"/>
      <c r="AJ48" s="224"/>
    </row>
    <row r="49" spans="1:36" x14ac:dyDescent="0.15">
      <c r="B49" s="540"/>
      <c r="C49" s="543"/>
      <c r="D49" s="543"/>
      <c r="E49" s="557"/>
      <c r="F49" s="560"/>
      <c r="G49" s="519"/>
      <c r="H49" s="516"/>
      <c r="I49" s="519"/>
      <c r="J49" s="519"/>
      <c r="K49" s="580"/>
      <c r="L49" s="585"/>
      <c r="M49" s="549"/>
      <c r="N49" s="585"/>
      <c r="O49" s="566"/>
      <c r="P49" s="552"/>
      <c r="AB49" s="224"/>
      <c r="AC49" s="224"/>
      <c r="AD49" s="224"/>
      <c r="AE49" s="224"/>
      <c r="AG49" s="224"/>
      <c r="AH49" s="224"/>
      <c r="AI49" s="224"/>
      <c r="AJ49" s="224"/>
    </row>
    <row r="50" spans="1:36" ht="19.5" customHeight="1" x14ac:dyDescent="0.2">
      <c r="A50" s="369" t="s">
        <v>180</v>
      </c>
      <c r="B50" s="530" t="s">
        <v>138</v>
      </c>
      <c r="C50" s="117" t="s">
        <v>93</v>
      </c>
      <c r="D50" s="288" t="s">
        <v>199</v>
      </c>
      <c r="E50" s="383" t="s">
        <v>200</v>
      </c>
      <c r="F50" s="384" t="s">
        <v>201</v>
      </c>
      <c r="G50" s="385" t="s">
        <v>202</v>
      </c>
      <c r="H50" s="385" t="s">
        <v>203</v>
      </c>
      <c r="I50" s="386" t="s">
        <v>204</v>
      </c>
      <c r="J50" s="386" t="s">
        <v>205</v>
      </c>
      <c r="K50" s="387" t="s">
        <v>206</v>
      </c>
      <c r="L50" s="451" t="s">
        <v>207</v>
      </c>
      <c r="M50" s="388" t="s">
        <v>208</v>
      </c>
      <c r="N50" s="451" t="s">
        <v>209</v>
      </c>
      <c r="O50" s="386" t="s">
        <v>210</v>
      </c>
      <c r="P50" s="387" t="s">
        <v>211</v>
      </c>
      <c r="Q50" s="520" t="str">
        <f>AB50&amp;" "&amp;AC50</f>
        <v xml:space="preserve"> </v>
      </c>
      <c r="R50" s="521"/>
      <c r="S50" s="521"/>
      <c r="T50" s="521"/>
      <c r="U50" s="521"/>
      <c r="V50" s="521"/>
      <c r="W50" s="521"/>
      <c r="AB50" s="225"/>
      <c r="AC50" s="225"/>
      <c r="AD50" s="225"/>
      <c r="AE50" s="225"/>
      <c r="AF50" s="225"/>
      <c r="AG50" s="225"/>
      <c r="AH50" s="225"/>
      <c r="AI50" s="225"/>
      <c r="AJ50" s="225"/>
    </row>
    <row r="51" spans="1:36" ht="19.5" customHeight="1" x14ac:dyDescent="0.2">
      <c r="A51" s="369" t="s">
        <v>181</v>
      </c>
      <c r="B51" s="539"/>
      <c r="C51" s="117" t="s">
        <v>94</v>
      </c>
      <c r="D51" s="288" t="s">
        <v>199</v>
      </c>
      <c r="E51" s="389" t="s">
        <v>200</v>
      </c>
      <c r="F51" s="390" t="s">
        <v>201</v>
      </c>
      <c r="G51" s="391" t="s">
        <v>202</v>
      </c>
      <c r="H51" s="392" t="s">
        <v>203</v>
      </c>
      <c r="I51" s="393" t="s">
        <v>204</v>
      </c>
      <c r="J51" s="393" t="s">
        <v>205</v>
      </c>
      <c r="K51" s="452" t="s">
        <v>206</v>
      </c>
      <c r="L51" s="389" t="s">
        <v>207</v>
      </c>
      <c r="M51" s="395" t="s">
        <v>208</v>
      </c>
      <c r="N51" s="389" t="s">
        <v>209</v>
      </c>
      <c r="O51" s="392" t="s">
        <v>210</v>
      </c>
      <c r="P51" s="396" t="s">
        <v>211</v>
      </c>
      <c r="Q51" s="86"/>
      <c r="AB51" s="225"/>
      <c r="AC51" s="225"/>
      <c r="AD51" s="225"/>
      <c r="AE51" s="225"/>
      <c r="AF51" s="225"/>
      <c r="AG51" s="225"/>
      <c r="AH51" s="225"/>
      <c r="AI51" s="225"/>
      <c r="AJ51" s="225"/>
    </row>
    <row r="52" spans="1:36" ht="19.5" customHeight="1" x14ac:dyDescent="0.2">
      <c r="A52" s="369">
        <v>15080010</v>
      </c>
      <c r="B52" s="539"/>
      <c r="C52" s="117" t="s">
        <v>95</v>
      </c>
      <c r="D52" s="264" t="s">
        <v>199</v>
      </c>
      <c r="E52" s="453" t="s">
        <v>200</v>
      </c>
      <c r="F52" s="454" t="s">
        <v>201</v>
      </c>
      <c r="G52" s="455" t="s">
        <v>202</v>
      </c>
      <c r="H52" s="456" t="s">
        <v>203</v>
      </c>
      <c r="I52" s="455" t="s">
        <v>204</v>
      </c>
      <c r="J52" s="455" t="s">
        <v>205</v>
      </c>
      <c r="K52" s="457" t="s">
        <v>206</v>
      </c>
      <c r="L52" s="458" t="s">
        <v>207</v>
      </c>
      <c r="M52" s="395" t="s">
        <v>208</v>
      </c>
      <c r="N52" s="458" t="s">
        <v>209</v>
      </c>
      <c r="O52" s="404" t="s">
        <v>210</v>
      </c>
      <c r="P52" s="405" t="s">
        <v>211</v>
      </c>
      <c r="Q52" s="520" t="e">
        <f>AB52&amp;" "&amp;AC52&amp;" "&amp;AD52&amp;" "&amp;AE52</f>
        <v>#VALUE!</v>
      </c>
      <c r="R52" s="521"/>
      <c r="S52" s="521"/>
      <c r="T52" s="521"/>
      <c r="U52" s="521"/>
      <c r="V52" s="521"/>
      <c r="W52" s="521"/>
      <c r="AB52" s="42" t="e">
        <f>IF(L50+L52=L75,""," No olvide escribir el Nº Correcto según kg por persona que retira alimento de la sección D en el grupo de Gestantes Normal, Sobrepeso y Obesas.")</f>
        <v>#VALUE!</v>
      </c>
      <c r="AC52" s="42" t="e">
        <f>IF(N50+N52=N75*2,"","No olvide escribir el Nº Correcto según kg por persona que retira alimento de la sección D en el grupo de Madre con hijo/a menor a 6 meses con Lactancia materna exclusiva")</f>
        <v>#VALUE!</v>
      </c>
      <c r="AD52" s="42" t="e">
        <f>IF(O50+O52=O75,"","No olvide escribir el Nº Correcto según kg por persona que retira alimento de la sección D en el grupo de Madre con hijo/a menor a 6 meses con Lactancia materna predominante")</f>
        <v>#VALUE!</v>
      </c>
      <c r="AE52" s="42" t="e">
        <f>IF(P50+P52=P75,"","No olvide escribir el Nº Correcto según kg por persona que retira alimento de la sección D en el grupo de Madre con hijo/a menor a 6 meses con Fórmula predominantes o exclusiva")</f>
        <v>#VALUE!</v>
      </c>
      <c r="AG52" s="42">
        <f>IF(L52=L75,0,1)</f>
        <v>0</v>
      </c>
      <c r="AH52" s="42" t="e">
        <f>IF(N52=(N75*2),0,1)</f>
        <v>#VALUE!</v>
      </c>
      <c r="AI52" s="42">
        <f>IF(O52=O75,0,1)</f>
        <v>0</v>
      </c>
      <c r="AJ52" s="42">
        <f>IF(P52=P75,0,1)</f>
        <v>0</v>
      </c>
    </row>
    <row r="53" spans="1:36" ht="19.5" customHeight="1" x14ac:dyDescent="0.2">
      <c r="A53" s="369">
        <v>15900070</v>
      </c>
      <c r="B53" s="539"/>
      <c r="C53" s="117" t="s">
        <v>96</v>
      </c>
      <c r="D53" s="264" t="s">
        <v>199</v>
      </c>
      <c r="E53" s="459" t="s">
        <v>200</v>
      </c>
      <c r="F53" s="460" t="s">
        <v>201</v>
      </c>
      <c r="G53" s="461" t="s">
        <v>202</v>
      </c>
      <c r="H53" s="421" t="s">
        <v>203</v>
      </c>
      <c r="I53" s="421" t="s">
        <v>204</v>
      </c>
      <c r="J53" s="421" t="s">
        <v>205</v>
      </c>
      <c r="K53" s="462" t="s">
        <v>206</v>
      </c>
      <c r="L53" s="463" t="s">
        <v>207</v>
      </c>
      <c r="M53" s="464" t="s">
        <v>208</v>
      </c>
      <c r="N53" s="463" t="s">
        <v>209</v>
      </c>
      <c r="O53" s="441" t="s">
        <v>210</v>
      </c>
      <c r="P53" s="465" t="s">
        <v>211</v>
      </c>
    </row>
    <row r="54" spans="1:36" ht="19.5" customHeight="1" x14ac:dyDescent="0.2">
      <c r="A54" s="370"/>
      <c r="B54" s="540"/>
      <c r="C54" s="33" t="s">
        <v>140</v>
      </c>
      <c r="D54" s="209">
        <f>SUM(E54:P54)</f>
        <v>0</v>
      </c>
      <c r="E54" s="203">
        <f t="shared" ref="E54:L54" si="5">SUM(E50:E53)</f>
        <v>0</v>
      </c>
      <c r="F54" s="204">
        <f t="shared" si="5"/>
        <v>0</v>
      </c>
      <c r="G54" s="205">
        <f t="shared" si="5"/>
        <v>0</v>
      </c>
      <c r="H54" s="205">
        <f t="shared" si="5"/>
        <v>0</v>
      </c>
      <c r="I54" s="205">
        <f t="shared" si="5"/>
        <v>0</v>
      </c>
      <c r="J54" s="205">
        <f t="shared" si="5"/>
        <v>0</v>
      </c>
      <c r="K54" s="207">
        <f>SUM(K50:K53)</f>
        <v>0</v>
      </c>
      <c r="L54" s="203">
        <f t="shared" si="5"/>
        <v>0</v>
      </c>
      <c r="M54" s="206">
        <f t="shared" ref="M54:P54" si="6">SUM(M50:M53)</f>
        <v>0</v>
      </c>
      <c r="N54" s="203">
        <f t="shared" si="6"/>
        <v>0</v>
      </c>
      <c r="O54" s="205">
        <f t="shared" si="6"/>
        <v>0</v>
      </c>
      <c r="P54" s="206">
        <f t="shared" si="6"/>
        <v>0</v>
      </c>
      <c r="AB54" s="224"/>
      <c r="AC54" s="224"/>
      <c r="AD54" s="224"/>
      <c r="AE54" s="224"/>
      <c r="AG54" s="224"/>
      <c r="AH54" s="224"/>
      <c r="AI54" s="224"/>
      <c r="AJ54" s="224"/>
    </row>
    <row r="55" spans="1:36" ht="19.5" customHeight="1" x14ac:dyDescent="0.2">
      <c r="A55" s="369" t="s">
        <v>182</v>
      </c>
      <c r="B55" s="530" t="s">
        <v>139</v>
      </c>
      <c r="C55" s="117" t="s">
        <v>93</v>
      </c>
      <c r="D55" s="287" t="s">
        <v>199</v>
      </c>
      <c r="E55" s="411" t="s">
        <v>200</v>
      </c>
      <c r="F55" s="412" t="s">
        <v>201</v>
      </c>
      <c r="G55" s="393" t="s">
        <v>202</v>
      </c>
      <c r="H55" s="393" t="s">
        <v>203</v>
      </c>
      <c r="I55" s="413" t="s">
        <v>204</v>
      </c>
      <c r="J55" s="413" t="s">
        <v>205</v>
      </c>
      <c r="K55" s="414" t="s">
        <v>206</v>
      </c>
      <c r="L55" s="451" t="s">
        <v>207</v>
      </c>
      <c r="M55" s="466" t="s">
        <v>208</v>
      </c>
      <c r="N55" s="451" t="s">
        <v>209</v>
      </c>
      <c r="O55" s="386" t="s">
        <v>210</v>
      </c>
      <c r="P55" s="387" t="s">
        <v>211</v>
      </c>
      <c r="Q55" s="522" t="str">
        <f>AB55&amp;" "&amp;AC55</f>
        <v xml:space="preserve"> </v>
      </c>
      <c r="R55" s="523"/>
      <c r="S55" s="523"/>
      <c r="T55" s="523"/>
      <c r="U55" s="523"/>
      <c r="V55" s="523"/>
      <c r="W55" s="523"/>
      <c r="AB55" s="225"/>
      <c r="AC55" s="225"/>
      <c r="AD55" s="225"/>
      <c r="AE55" s="225"/>
      <c r="AF55" s="225"/>
      <c r="AG55" s="225"/>
      <c r="AH55" s="225"/>
      <c r="AI55" s="225"/>
      <c r="AJ55" s="225"/>
    </row>
    <row r="56" spans="1:36" ht="19.5" customHeight="1" x14ac:dyDescent="0.2">
      <c r="A56" s="369" t="s">
        <v>183</v>
      </c>
      <c r="B56" s="539"/>
      <c r="C56" s="117" t="s">
        <v>94</v>
      </c>
      <c r="D56" s="287" t="s">
        <v>199</v>
      </c>
      <c r="E56" s="389" t="s">
        <v>200</v>
      </c>
      <c r="F56" s="415" t="s">
        <v>201</v>
      </c>
      <c r="G56" s="391" t="s">
        <v>202</v>
      </c>
      <c r="H56" s="391" t="s">
        <v>203</v>
      </c>
      <c r="I56" s="393" t="s">
        <v>204</v>
      </c>
      <c r="J56" s="393" t="s">
        <v>205</v>
      </c>
      <c r="K56" s="452" t="s">
        <v>206</v>
      </c>
      <c r="L56" s="439" t="s">
        <v>207</v>
      </c>
      <c r="M56" s="417" t="s">
        <v>208</v>
      </c>
      <c r="N56" s="439" t="s">
        <v>209</v>
      </c>
      <c r="O56" s="418" t="s">
        <v>210</v>
      </c>
      <c r="P56" s="417" t="s">
        <v>211</v>
      </c>
      <c r="Q56" s="520" t="str">
        <f>AB56&amp;" "&amp;AC56&amp;" "&amp;AD56&amp;" "&amp;AE56</f>
        <v xml:space="preserve">   </v>
      </c>
      <c r="R56" s="521"/>
      <c r="S56" s="521"/>
      <c r="T56" s="521"/>
      <c r="U56" s="521"/>
      <c r="V56" s="521"/>
      <c r="W56" s="521"/>
      <c r="AB56" s="225"/>
      <c r="AC56" s="225"/>
      <c r="AD56" s="225"/>
      <c r="AE56" s="225"/>
      <c r="AF56" s="225"/>
      <c r="AG56" s="225"/>
      <c r="AH56" s="225"/>
      <c r="AI56" s="225"/>
      <c r="AJ56" s="225"/>
    </row>
    <row r="57" spans="1:36" ht="19.5" customHeight="1" x14ac:dyDescent="0.2">
      <c r="A57" s="369" t="s">
        <v>184</v>
      </c>
      <c r="B57" s="539"/>
      <c r="C57" s="117" t="s">
        <v>97</v>
      </c>
      <c r="D57" s="287" t="s">
        <v>199</v>
      </c>
      <c r="E57" s="389" t="s">
        <v>200</v>
      </c>
      <c r="F57" s="393" t="s">
        <v>201</v>
      </c>
      <c r="G57" s="393" t="s">
        <v>202</v>
      </c>
      <c r="H57" s="419" t="s">
        <v>203</v>
      </c>
      <c r="I57" s="419" t="s">
        <v>204</v>
      </c>
      <c r="J57" s="419" t="s">
        <v>205</v>
      </c>
      <c r="K57" s="467" t="s">
        <v>206</v>
      </c>
      <c r="L57" s="439" t="s">
        <v>207</v>
      </c>
      <c r="M57" s="417" t="s">
        <v>208</v>
      </c>
      <c r="N57" s="439" t="s">
        <v>209</v>
      </c>
      <c r="O57" s="418" t="s">
        <v>210</v>
      </c>
      <c r="P57" s="417" t="s">
        <v>211</v>
      </c>
      <c r="Q57" s="520" t="str">
        <f>AB57&amp;" "&amp;AC57&amp;" "&amp;AD57&amp;" "&amp;AE57&amp;" "&amp;AB58&amp;" "&amp;AC58</f>
        <v xml:space="preserve">     </v>
      </c>
      <c r="R57" s="521"/>
      <c r="S57" s="521"/>
      <c r="T57" s="521"/>
      <c r="U57" s="521"/>
      <c r="V57" s="521"/>
      <c r="W57" s="521"/>
      <c r="AB57" s="42"/>
      <c r="AC57" s="42"/>
      <c r="AD57" s="42"/>
      <c r="AE57" s="42"/>
      <c r="AG57" s="42">
        <f>IF(L57=L80,0,1)</f>
        <v>0</v>
      </c>
      <c r="AH57" s="42" t="e">
        <f>IF(N57=(N80*2),0,1)</f>
        <v>#VALUE!</v>
      </c>
      <c r="AI57" s="42">
        <f>IF(O57=O80,0,1)</f>
        <v>0</v>
      </c>
      <c r="AJ57" s="42">
        <f>IF(P57=P80,0,1)</f>
        <v>0</v>
      </c>
    </row>
    <row r="58" spans="1:36" ht="19.5" customHeight="1" x14ac:dyDescent="0.2">
      <c r="A58" s="369">
        <v>15080011</v>
      </c>
      <c r="B58" s="539"/>
      <c r="C58" s="117" t="s">
        <v>95</v>
      </c>
      <c r="D58" s="264" t="s">
        <v>199</v>
      </c>
      <c r="E58" s="389" t="s">
        <v>200</v>
      </c>
      <c r="F58" s="415" t="s">
        <v>201</v>
      </c>
      <c r="G58" s="391" t="s">
        <v>202</v>
      </c>
      <c r="H58" s="391" t="s">
        <v>203</v>
      </c>
      <c r="I58" s="391" t="s">
        <v>204</v>
      </c>
      <c r="J58" s="391" t="s">
        <v>205</v>
      </c>
      <c r="K58" s="468" t="s">
        <v>206</v>
      </c>
      <c r="L58" s="439" t="s">
        <v>207</v>
      </c>
      <c r="M58" s="422" t="s">
        <v>208</v>
      </c>
      <c r="N58" s="458" t="s">
        <v>209</v>
      </c>
      <c r="O58" s="404" t="s">
        <v>210</v>
      </c>
      <c r="P58" s="405" t="s">
        <v>211</v>
      </c>
      <c r="Q58" s="520" t="str">
        <f>AD58&amp;" "&amp;AE58</f>
        <v xml:space="preserve"> </v>
      </c>
      <c r="R58" s="521"/>
      <c r="S58" s="521"/>
      <c r="T58" s="521"/>
      <c r="U58" s="521"/>
      <c r="V58" s="521"/>
      <c r="W58" s="521"/>
      <c r="AB58" s="225"/>
      <c r="AC58" s="225"/>
      <c r="AD58" s="224"/>
      <c r="AE58" s="224"/>
      <c r="AG58" s="225"/>
      <c r="AH58" s="225"/>
      <c r="AI58" s="224"/>
      <c r="AJ58" s="224"/>
    </row>
    <row r="59" spans="1:36" ht="19.5" customHeight="1" x14ac:dyDescent="0.2">
      <c r="A59" s="369">
        <v>15900080</v>
      </c>
      <c r="B59" s="539"/>
      <c r="C59" s="117" t="s">
        <v>96</v>
      </c>
      <c r="D59" s="264" t="s">
        <v>199</v>
      </c>
      <c r="E59" s="469" t="s">
        <v>200</v>
      </c>
      <c r="F59" s="469" t="s">
        <v>201</v>
      </c>
      <c r="G59" s="469" t="s">
        <v>202</v>
      </c>
      <c r="H59" s="415" t="s">
        <v>203</v>
      </c>
      <c r="I59" s="415" t="s">
        <v>204</v>
      </c>
      <c r="J59" s="415" t="s">
        <v>205</v>
      </c>
      <c r="K59" s="415" t="s">
        <v>206</v>
      </c>
      <c r="L59" s="463" t="s">
        <v>207</v>
      </c>
      <c r="M59" s="464" t="s">
        <v>208</v>
      </c>
      <c r="N59" s="463" t="s">
        <v>209</v>
      </c>
      <c r="O59" s="441" t="s">
        <v>210</v>
      </c>
      <c r="P59" s="464" t="s">
        <v>211</v>
      </c>
      <c r="AB59" s="224"/>
      <c r="AC59" s="224"/>
      <c r="AD59" s="224"/>
      <c r="AE59" s="224"/>
      <c r="AG59" s="224"/>
      <c r="AH59" s="224"/>
      <c r="AI59" s="224"/>
      <c r="AJ59" s="224"/>
    </row>
    <row r="60" spans="1:36" ht="19.5" customHeight="1" x14ac:dyDescent="0.2">
      <c r="A60" s="370"/>
      <c r="B60" s="540"/>
      <c r="C60" s="33" t="s">
        <v>140</v>
      </c>
      <c r="D60" s="209">
        <f>SUM(E60:P60)</f>
        <v>0</v>
      </c>
      <c r="E60" s="203">
        <f t="shared" ref="E60:P60" si="7">SUM(E55:E59)</f>
        <v>0</v>
      </c>
      <c r="F60" s="204">
        <f t="shared" si="7"/>
        <v>0</v>
      </c>
      <c r="G60" s="205">
        <f t="shared" si="7"/>
        <v>0</v>
      </c>
      <c r="H60" s="205">
        <f t="shared" si="7"/>
        <v>0</v>
      </c>
      <c r="I60" s="205">
        <f t="shared" si="7"/>
        <v>0</v>
      </c>
      <c r="J60" s="205">
        <f t="shared" si="7"/>
        <v>0</v>
      </c>
      <c r="K60" s="207">
        <f t="shared" si="7"/>
        <v>0</v>
      </c>
      <c r="L60" s="203">
        <f t="shared" si="7"/>
        <v>0</v>
      </c>
      <c r="M60" s="206">
        <f t="shared" si="7"/>
        <v>0</v>
      </c>
      <c r="N60" s="203">
        <f t="shared" si="7"/>
        <v>0</v>
      </c>
      <c r="O60" s="205">
        <f t="shared" si="7"/>
        <v>0</v>
      </c>
      <c r="P60" s="206">
        <f t="shared" si="7"/>
        <v>0</v>
      </c>
      <c r="Q60" s="34"/>
      <c r="R60" s="34"/>
      <c r="S60" s="34"/>
      <c r="AB60" s="224"/>
      <c r="AC60" s="224"/>
      <c r="AD60" s="224"/>
      <c r="AE60" s="224"/>
      <c r="AG60" s="224"/>
      <c r="AH60" s="224"/>
      <c r="AI60" s="224"/>
      <c r="AJ60" s="224"/>
    </row>
    <row r="61" spans="1:36" ht="19.5" customHeight="1" x14ac:dyDescent="0.2">
      <c r="A61" s="369" t="s">
        <v>185</v>
      </c>
      <c r="B61" s="530" t="s">
        <v>103</v>
      </c>
      <c r="C61" s="117" t="s">
        <v>98</v>
      </c>
      <c r="D61" s="264" t="s">
        <v>199</v>
      </c>
      <c r="E61" s="459" t="s">
        <v>200</v>
      </c>
      <c r="F61" s="460" t="s">
        <v>201</v>
      </c>
      <c r="G61" s="461" t="s">
        <v>202</v>
      </c>
      <c r="H61" s="421" t="s">
        <v>203</v>
      </c>
      <c r="I61" s="421" t="s">
        <v>204</v>
      </c>
      <c r="J61" s="421" t="s">
        <v>205</v>
      </c>
      <c r="K61" s="470" t="s">
        <v>206</v>
      </c>
      <c r="L61" s="453" t="s">
        <v>207</v>
      </c>
      <c r="M61" s="471" t="s">
        <v>208</v>
      </c>
      <c r="N61" s="453" t="s">
        <v>209</v>
      </c>
      <c r="O61" s="455" t="s">
        <v>210</v>
      </c>
      <c r="P61" s="471" t="s">
        <v>211</v>
      </c>
      <c r="Q61" s="86"/>
      <c r="AB61" s="225"/>
      <c r="AC61" s="225"/>
      <c r="AD61" s="225"/>
      <c r="AE61" s="225"/>
      <c r="AF61" s="225"/>
      <c r="AG61" s="225"/>
      <c r="AH61" s="225"/>
      <c r="AI61" s="225"/>
      <c r="AJ61" s="225"/>
    </row>
    <row r="62" spans="1:36" ht="19.5" customHeight="1" x14ac:dyDescent="0.2">
      <c r="A62" s="369" t="s">
        <v>186</v>
      </c>
      <c r="B62" s="539"/>
      <c r="C62" s="117" t="s">
        <v>99</v>
      </c>
      <c r="D62" s="264" t="s">
        <v>199</v>
      </c>
      <c r="E62" s="472" t="s">
        <v>200</v>
      </c>
      <c r="F62" s="399" t="s">
        <v>201</v>
      </c>
      <c r="G62" s="461" t="s">
        <v>202</v>
      </c>
      <c r="H62" s="421" t="s">
        <v>203</v>
      </c>
      <c r="I62" s="421" t="s">
        <v>204</v>
      </c>
      <c r="J62" s="421" t="s">
        <v>205</v>
      </c>
      <c r="K62" s="462" t="s">
        <v>206</v>
      </c>
      <c r="L62" s="397" t="s">
        <v>207</v>
      </c>
      <c r="M62" s="473" t="s">
        <v>208</v>
      </c>
      <c r="N62" s="397" t="s">
        <v>209</v>
      </c>
      <c r="O62" s="399" t="s">
        <v>210</v>
      </c>
      <c r="P62" s="473" t="s">
        <v>211</v>
      </c>
      <c r="Q62" s="86"/>
      <c r="AB62" s="225"/>
      <c r="AC62" s="225"/>
      <c r="AD62" s="225"/>
      <c r="AE62" s="225"/>
      <c r="AF62" s="225"/>
      <c r="AG62" s="225"/>
      <c r="AH62" s="225"/>
      <c r="AI62" s="225"/>
      <c r="AJ62" s="225"/>
    </row>
    <row r="63" spans="1:36" ht="19.5" customHeight="1" x14ac:dyDescent="0.2">
      <c r="A63" s="369">
        <v>15080007</v>
      </c>
      <c r="B63" s="539"/>
      <c r="C63" s="117" t="s">
        <v>93</v>
      </c>
      <c r="D63" s="287" t="s">
        <v>199</v>
      </c>
      <c r="E63" s="474" t="s">
        <v>200</v>
      </c>
      <c r="F63" s="418" t="s">
        <v>201</v>
      </c>
      <c r="G63" s="390" t="s">
        <v>202</v>
      </c>
      <c r="H63" s="475" t="s">
        <v>203</v>
      </c>
      <c r="I63" s="475" t="s">
        <v>204</v>
      </c>
      <c r="J63" s="476" t="s">
        <v>205</v>
      </c>
      <c r="K63" s="477" t="s">
        <v>206</v>
      </c>
      <c r="L63" s="439" t="s">
        <v>207</v>
      </c>
      <c r="M63" s="396" t="s">
        <v>208</v>
      </c>
      <c r="N63" s="439" t="s">
        <v>209</v>
      </c>
      <c r="O63" s="418" t="s">
        <v>210</v>
      </c>
      <c r="P63" s="417" t="s">
        <v>211</v>
      </c>
      <c r="Q63" s="34"/>
      <c r="R63" s="34"/>
      <c r="S63" s="34"/>
      <c r="AB63" s="224"/>
      <c r="AC63" s="224"/>
      <c r="AD63" s="224"/>
      <c r="AE63" s="224"/>
      <c r="AG63" s="224"/>
      <c r="AH63" s="224"/>
      <c r="AI63" s="224"/>
      <c r="AJ63" s="224"/>
    </row>
    <row r="64" spans="1:36" ht="19.5" customHeight="1" x14ac:dyDescent="0.2">
      <c r="A64" s="369">
        <v>15080013</v>
      </c>
      <c r="B64" s="539"/>
      <c r="C64" s="117" t="s">
        <v>97</v>
      </c>
      <c r="D64" s="287" t="s">
        <v>199</v>
      </c>
      <c r="E64" s="389" t="s">
        <v>200</v>
      </c>
      <c r="F64" s="475" t="s">
        <v>201</v>
      </c>
      <c r="G64" s="475" t="s">
        <v>202</v>
      </c>
      <c r="H64" s="475" t="s">
        <v>203</v>
      </c>
      <c r="I64" s="393" t="s">
        <v>204</v>
      </c>
      <c r="J64" s="476" t="s">
        <v>205</v>
      </c>
      <c r="K64" s="477" t="s">
        <v>206</v>
      </c>
      <c r="L64" s="474" t="s">
        <v>207</v>
      </c>
      <c r="M64" s="478" t="s">
        <v>208</v>
      </c>
      <c r="N64" s="474" t="s">
        <v>209</v>
      </c>
      <c r="O64" s="479" t="s">
        <v>210</v>
      </c>
      <c r="P64" s="478" t="s">
        <v>211</v>
      </c>
      <c r="AB64" s="224"/>
      <c r="AC64" s="224"/>
      <c r="AD64" s="224"/>
      <c r="AE64" s="224"/>
      <c r="AG64" s="224"/>
      <c r="AH64" s="224"/>
      <c r="AI64" s="224"/>
      <c r="AJ64" s="224"/>
    </row>
    <row r="65" spans="1:36" ht="19.5" customHeight="1" x14ac:dyDescent="0.2">
      <c r="A65" s="370"/>
      <c r="B65" s="540"/>
      <c r="C65" s="33" t="s">
        <v>140</v>
      </c>
      <c r="D65" s="209">
        <f>SUM(E65:P65)</f>
        <v>0</v>
      </c>
      <c r="E65" s="203">
        <f t="shared" ref="E65:P65" si="8">SUM(E61:E64)</f>
        <v>0</v>
      </c>
      <c r="F65" s="204">
        <f t="shared" si="8"/>
        <v>0</v>
      </c>
      <c r="G65" s="205">
        <f t="shared" si="8"/>
        <v>0</v>
      </c>
      <c r="H65" s="205">
        <f t="shared" si="8"/>
        <v>0</v>
      </c>
      <c r="I65" s="205">
        <f t="shared" si="8"/>
        <v>0</v>
      </c>
      <c r="J65" s="205">
        <f t="shared" si="8"/>
        <v>0</v>
      </c>
      <c r="K65" s="207">
        <f t="shared" si="8"/>
        <v>0</v>
      </c>
      <c r="L65" s="203">
        <f t="shared" si="8"/>
        <v>0</v>
      </c>
      <c r="M65" s="206">
        <f t="shared" si="8"/>
        <v>0</v>
      </c>
      <c r="N65" s="203">
        <f t="shared" si="8"/>
        <v>0</v>
      </c>
      <c r="O65" s="205">
        <f t="shared" si="8"/>
        <v>0</v>
      </c>
      <c r="P65" s="206">
        <f t="shared" si="8"/>
        <v>0</v>
      </c>
      <c r="Q65" s="34"/>
      <c r="R65" s="34"/>
      <c r="S65" s="34"/>
      <c r="AB65" s="224"/>
      <c r="AC65" s="224"/>
      <c r="AD65" s="224"/>
      <c r="AE65" s="224"/>
      <c r="AG65" s="224"/>
      <c r="AH65" s="224"/>
      <c r="AI65" s="224"/>
      <c r="AJ65" s="224"/>
    </row>
    <row r="66" spans="1:36" ht="19.5" customHeight="1" x14ac:dyDescent="0.2">
      <c r="A66" s="369">
        <v>15901200</v>
      </c>
      <c r="B66" s="525" t="s">
        <v>164</v>
      </c>
      <c r="C66" s="117" t="s">
        <v>156</v>
      </c>
      <c r="D66" s="257" t="s">
        <v>199</v>
      </c>
      <c r="E66" s="426" t="s">
        <v>200</v>
      </c>
      <c r="F66" s="427" t="s">
        <v>201</v>
      </c>
      <c r="G66" s="428" t="s">
        <v>202</v>
      </c>
      <c r="H66" s="428" t="s">
        <v>203</v>
      </c>
      <c r="I66" s="428" t="s">
        <v>204</v>
      </c>
      <c r="J66" s="480" t="s">
        <v>205</v>
      </c>
      <c r="K66" s="480" t="s">
        <v>206</v>
      </c>
      <c r="L66" s="481" t="s">
        <v>207</v>
      </c>
      <c r="M66" s="433" t="s">
        <v>208</v>
      </c>
      <c r="N66" s="482" t="s">
        <v>209</v>
      </c>
      <c r="O66" s="435" t="s">
        <v>210</v>
      </c>
      <c r="P66" s="433" t="s">
        <v>211</v>
      </c>
      <c r="Q66" s="34"/>
      <c r="R66" s="34"/>
      <c r="S66" s="34"/>
      <c r="AB66" s="224"/>
      <c r="AC66" s="224"/>
      <c r="AD66" s="224"/>
      <c r="AE66" s="224"/>
      <c r="AG66" s="224"/>
      <c r="AH66" s="224"/>
      <c r="AI66" s="224"/>
      <c r="AJ66" s="224"/>
    </row>
    <row r="67" spans="1:36" ht="19.5" customHeight="1" x14ac:dyDescent="0.2">
      <c r="A67" s="369">
        <v>15901300</v>
      </c>
      <c r="B67" s="527"/>
      <c r="C67" s="117" t="s">
        <v>157</v>
      </c>
      <c r="D67" s="258" t="s">
        <v>199</v>
      </c>
      <c r="E67" s="483" t="s">
        <v>200</v>
      </c>
      <c r="F67" s="484" t="s">
        <v>201</v>
      </c>
      <c r="G67" s="485" t="s">
        <v>202</v>
      </c>
      <c r="H67" s="485" t="s">
        <v>203</v>
      </c>
      <c r="I67" s="485" t="s">
        <v>204</v>
      </c>
      <c r="J67" s="480" t="s">
        <v>205</v>
      </c>
      <c r="K67" s="486" t="s">
        <v>206</v>
      </c>
      <c r="L67" s="487" t="s">
        <v>207</v>
      </c>
      <c r="M67" s="478" t="s">
        <v>208</v>
      </c>
      <c r="N67" s="488" t="s">
        <v>209</v>
      </c>
      <c r="O67" s="489" t="s">
        <v>210</v>
      </c>
      <c r="P67" s="478" t="s">
        <v>211</v>
      </c>
      <c r="Q67" s="34"/>
      <c r="R67" s="34"/>
      <c r="S67" s="34"/>
      <c r="AB67" s="224"/>
      <c r="AC67" s="224"/>
      <c r="AD67" s="224"/>
      <c r="AE67" s="224"/>
      <c r="AG67" s="224"/>
      <c r="AH67" s="224"/>
      <c r="AI67" s="224"/>
      <c r="AJ67" s="224"/>
    </row>
    <row r="68" spans="1:36" ht="19.5" customHeight="1" x14ac:dyDescent="0.15">
      <c r="A68" s="371"/>
      <c r="B68" s="508"/>
      <c r="C68" s="216" t="s">
        <v>140</v>
      </c>
      <c r="D68" s="259">
        <f>SUM(E68:P68)</f>
        <v>0</v>
      </c>
      <c r="E68" s="260">
        <f>SUM(E66:E67)</f>
        <v>0</v>
      </c>
      <c r="F68" s="261">
        <f t="shared" ref="F68:P68" si="9">SUM(F66:F67)</f>
        <v>0</v>
      </c>
      <c r="G68" s="261">
        <f t="shared" si="9"/>
        <v>0</v>
      </c>
      <c r="H68" s="261">
        <f t="shared" si="9"/>
        <v>0</v>
      </c>
      <c r="I68" s="261">
        <f t="shared" si="9"/>
        <v>0</v>
      </c>
      <c r="J68" s="261">
        <f t="shared" si="9"/>
        <v>0</v>
      </c>
      <c r="K68" s="262">
        <f t="shared" si="9"/>
        <v>0</v>
      </c>
      <c r="L68" s="260">
        <f t="shared" si="9"/>
        <v>0</v>
      </c>
      <c r="M68" s="262">
        <f t="shared" si="9"/>
        <v>0</v>
      </c>
      <c r="N68" s="260">
        <f t="shared" si="9"/>
        <v>0</v>
      </c>
      <c r="O68" s="261">
        <f t="shared" si="9"/>
        <v>0</v>
      </c>
      <c r="P68" s="263">
        <f t="shared" si="9"/>
        <v>0</v>
      </c>
      <c r="Q68" s="34"/>
      <c r="R68" s="34"/>
      <c r="S68" s="34"/>
      <c r="AB68" s="224"/>
      <c r="AC68" s="224"/>
      <c r="AD68" s="224"/>
      <c r="AE68" s="224"/>
      <c r="AG68" s="224"/>
      <c r="AH68" s="224"/>
      <c r="AI68" s="224"/>
      <c r="AJ68" s="224"/>
    </row>
    <row r="69" spans="1:36" ht="19.5" customHeight="1" x14ac:dyDescent="0.15">
      <c r="A69" s="371"/>
      <c r="B69" s="553" t="s">
        <v>40</v>
      </c>
      <c r="C69" s="554"/>
      <c r="D69" s="210">
        <f>SUM(E69:P69)</f>
        <v>0</v>
      </c>
      <c r="E69" s="208">
        <f>+E54+E60+E65+E68</f>
        <v>0</v>
      </c>
      <c r="F69" s="212">
        <f>+F54+F60+F65+F68</f>
        <v>0</v>
      </c>
      <c r="G69" s="212">
        <f t="shared" ref="G69:M69" si="10">+G54+G60+G65+G68</f>
        <v>0</v>
      </c>
      <c r="H69" s="212">
        <f t="shared" si="10"/>
        <v>0</v>
      </c>
      <c r="I69" s="212">
        <f t="shared" si="10"/>
        <v>0</v>
      </c>
      <c r="J69" s="212">
        <f t="shared" si="10"/>
        <v>0</v>
      </c>
      <c r="K69" s="230">
        <f t="shared" si="10"/>
        <v>0</v>
      </c>
      <c r="L69" s="203">
        <f t="shared" si="10"/>
        <v>0</v>
      </c>
      <c r="M69" s="231">
        <f t="shared" si="10"/>
        <v>0</v>
      </c>
      <c r="N69" s="212">
        <f t="shared" ref="N69" si="11">+N54+N60+N65+N68</f>
        <v>0</v>
      </c>
      <c r="O69" s="212">
        <f t="shared" ref="O69" si="12">+O54+O60+O65+O68</f>
        <v>0</v>
      </c>
      <c r="P69" s="245">
        <f t="shared" ref="P69" si="13">+P54+P60+P65+P68</f>
        <v>0</v>
      </c>
      <c r="Q69" s="34"/>
      <c r="R69" s="34"/>
      <c r="S69" s="34"/>
      <c r="AB69" s="224"/>
      <c r="AC69" s="224"/>
      <c r="AD69" s="224"/>
      <c r="AE69" s="224"/>
      <c r="AG69" s="224"/>
      <c r="AH69" s="224"/>
      <c r="AI69" s="224"/>
      <c r="AJ69" s="224"/>
    </row>
    <row r="70" spans="1:36" ht="29.25" customHeight="1" x14ac:dyDescent="0.2">
      <c r="B70" s="30" t="s">
        <v>160</v>
      </c>
      <c r="D70" s="36"/>
      <c r="AB70" s="224"/>
      <c r="AC70" s="224"/>
      <c r="AD70" s="224"/>
      <c r="AE70" s="224"/>
      <c r="AG70" s="224"/>
      <c r="AH70" s="224"/>
      <c r="AI70" s="224"/>
      <c r="AJ70" s="224"/>
    </row>
    <row r="71" spans="1:36" ht="12.75" customHeight="1" x14ac:dyDescent="0.15">
      <c r="B71" s="525" t="s">
        <v>132</v>
      </c>
      <c r="C71" s="526"/>
      <c r="D71" s="530" t="s">
        <v>40</v>
      </c>
      <c r="E71" s="531" t="s">
        <v>100</v>
      </c>
      <c r="F71" s="532"/>
      <c r="G71" s="532"/>
      <c r="H71" s="532"/>
      <c r="I71" s="532"/>
      <c r="J71" s="532"/>
      <c r="K71" s="533"/>
      <c r="L71" s="531" t="s">
        <v>134</v>
      </c>
      <c r="M71" s="533"/>
      <c r="N71" s="545" t="s">
        <v>135</v>
      </c>
      <c r="O71" s="545"/>
      <c r="P71" s="546"/>
      <c r="S71" s="37"/>
      <c r="AB71" s="224"/>
      <c r="AC71" s="224"/>
      <c r="AD71" s="224"/>
      <c r="AE71" s="224"/>
      <c r="AG71" s="224"/>
      <c r="AH71" s="224"/>
      <c r="AI71" s="224"/>
      <c r="AJ71" s="224"/>
    </row>
    <row r="72" spans="1:36" ht="20.100000000000001" customHeight="1" x14ac:dyDescent="0.15">
      <c r="B72" s="527"/>
      <c r="C72" s="528"/>
      <c r="D72" s="527"/>
      <c r="E72" s="555" t="s">
        <v>25</v>
      </c>
      <c r="F72" s="558" t="s">
        <v>26</v>
      </c>
      <c r="G72" s="517" t="s">
        <v>27</v>
      </c>
      <c r="H72" s="514" t="s">
        <v>28</v>
      </c>
      <c r="I72" s="517" t="s">
        <v>29</v>
      </c>
      <c r="J72" s="517" t="s">
        <v>30</v>
      </c>
      <c r="K72" s="534" t="s">
        <v>31</v>
      </c>
      <c r="L72" s="583" t="s">
        <v>136</v>
      </c>
      <c r="M72" s="547" t="s">
        <v>32</v>
      </c>
      <c r="N72" s="561" t="s">
        <v>101</v>
      </c>
      <c r="O72" s="564" t="s">
        <v>102</v>
      </c>
      <c r="P72" s="550" t="s">
        <v>137</v>
      </c>
      <c r="S72" s="37"/>
      <c r="AB72" s="224"/>
      <c r="AC72" s="224"/>
      <c r="AD72" s="224"/>
      <c r="AE72" s="224"/>
      <c r="AG72" s="224"/>
      <c r="AH72" s="224"/>
      <c r="AI72" s="224"/>
      <c r="AJ72" s="224"/>
    </row>
    <row r="73" spans="1:36" ht="15" customHeight="1" x14ac:dyDescent="0.15">
      <c r="B73" s="527"/>
      <c r="C73" s="528"/>
      <c r="D73" s="527"/>
      <c r="E73" s="556"/>
      <c r="F73" s="559"/>
      <c r="G73" s="518"/>
      <c r="H73" s="515"/>
      <c r="I73" s="518"/>
      <c r="J73" s="518"/>
      <c r="K73" s="535"/>
      <c r="L73" s="584"/>
      <c r="M73" s="548"/>
      <c r="N73" s="562"/>
      <c r="O73" s="565"/>
      <c r="P73" s="551"/>
      <c r="S73" s="37"/>
      <c r="AB73" s="224"/>
      <c r="AC73" s="224"/>
      <c r="AD73" s="224"/>
      <c r="AE73" s="224"/>
      <c r="AG73" s="224"/>
      <c r="AH73" s="224"/>
      <c r="AI73" s="224"/>
      <c r="AJ73" s="224"/>
    </row>
    <row r="74" spans="1:36" ht="15" customHeight="1" x14ac:dyDescent="0.15">
      <c r="B74" s="508"/>
      <c r="C74" s="529"/>
      <c r="D74" s="527"/>
      <c r="E74" s="557"/>
      <c r="F74" s="560"/>
      <c r="G74" s="519"/>
      <c r="H74" s="516"/>
      <c r="I74" s="519"/>
      <c r="J74" s="519"/>
      <c r="K74" s="536"/>
      <c r="L74" s="585"/>
      <c r="M74" s="549"/>
      <c r="N74" s="563"/>
      <c r="O74" s="566"/>
      <c r="P74" s="552"/>
      <c r="S74" s="37"/>
      <c r="AB74" s="224"/>
      <c r="AC74" s="224"/>
      <c r="AD74" s="224"/>
      <c r="AE74" s="224"/>
      <c r="AG74" s="224"/>
      <c r="AH74" s="224"/>
      <c r="AI74" s="224"/>
      <c r="AJ74" s="224"/>
    </row>
    <row r="75" spans="1:36" ht="18.75" customHeight="1" x14ac:dyDescent="0.2">
      <c r="A75" s="372" t="s">
        <v>187</v>
      </c>
      <c r="B75" s="586" t="s">
        <v>138</v>
      </c>
      <c r="C75" s="587"/>
      <c r="D75" s="158" t="s">
        <v>199</v>
      </c>
      <c r="E75" s="176" t="s">
        <v>200</v>
      </c>
      <c r="F75" s="177" t="s">
        <v>201</v>
      </c>
      <c r="G75" s="178" t="s">
        <v>202</v>
      </c>
      <c r="H75" s="178" t="s">
        <v>203</v>
      </c>
      <c r="I75" s="178" t="s">
        <v>204</v>
      </c>
      <c r="J75" s="178" t="s">
        <v>205</v>
      </c>
      <c r="K75" s="179" t="s">
        <v>206</v>
      </c>
      <c r="L75" s="176" t="s">
        <v>207</v>
      </c>
      <c r="M75" s="159" t="s">
        <v>208</v>
      </c>
      <c r="N75" s="177" t="s">
        <v>209</v>
      </c>
      <c r="O75" s="178" t="s">
        <v>210</v>
      </c>
      <c r="P75" s="179" t="s">
        <v>211</v>
      </c>
      <c r="Q75" s="86"/>
      <c r="S75" s="37"/>
      <c r="AB75" s="225"/>
      <c r="AC75" s="225"/>
      <c r="AD75" s="225"/>
      <c r="AE75" s="225"/>
      <c r="AF75" s="225"/>
      <c r="AG75" s="225"/>
      <c r="AH75" s="225"/>
      <c r="AI75" s="225"/>
      <c r="AJ75" s="225"/>
    </row>
    <row r="76" spans="1:36" ht="18.75" customHeight="1" x14ac:dyDescent="0.2">
      <c r="A76" s="372" t="s">
        <v>188</v>
      </c>
      <c r="B76" s="124" t="s">
        <v>139</v>
      </c>
      <c r="C76" s="125"/>
      <c r="D76" s="160" t="s">
        <v>199</v>
      </c>
      <c r="E76" s="180" t="s">
        <v>200</v>
      </c>
      <c r="F76" s="181" t="s">
        <v>201</v>
      </c>
      <c r="G76" s="182" t="s">
        <v>202</v>
      </c>
      <c r="H76" s="182" t="s">
        <v>203</v>
      </c>
      <c r="I76" s="182" t="s">
        <v>204</v>
      </c>
      <c r="J76" s="182" t="s">
        <v>205</v>
      </c>
      <c r="K76" s="183" t="s">
        <v>206</v>
      </c>
      <c r="L76" s="161" t="s">
        <v>207</v>
      </c>
      <c r="M76" s="183" t="s">
        <v>208</v>
      </c>
      <c r="N76" s="181" t="s">
        <v>209</v>
      </c>
      <c r="O76" s="182" t="s">
        <v>210</v>
      </c>
      <c r="P76" s="183" t="s">
        <v>211</v>
      </c>
      <c r="Q76" s="524" t="str">
        <f>$AB79&amp;" "&amp;$AC79&amp;""&amp;$AD79&amp;""&amp;$AE79&amp;""&amp;$AB77&amp;" "&amp;$AC77&amp;""&amp;$AD77&amp;""&amp;$AE77</f>
        <v xml:space="preserve">  </v>
      </c>
      <c r="R76" s="521"/>
      <c r="S76" s="521"/>
      <c r="T76" s="521"/>
      <c r="U76" s="521"/>
      <c r="V76" s="521"/>
      <c r="W76" s="521"/>
      <c r="AB76" s="225"/>
      <c r="AC76" s="225"/>
      <c r="AD76" s="225"/>
      <c r="AE76" s="225"/>
      <c r="AF76" s="225"/>
      <c r="AG76" s="225"/>
      <c r="AH76" s="225"/>
      <c r="AI76" s="225"/>
      <c r="AJ76" s="225"/>
    </row>
    <row r="77" spans="1:36" ht="18.75" customHeight="1" x14ac:dyDescent="0.2">
      <c r="A77" s="372">
        <v>15060600</v>
      </c>
      <c r="B77" s="510" t="s">
        <v>103</v>
      </c>
      <c r="C77" s="511"/>
      <c r="D77" s="198" t="s">
        <v>199</v>
      </c>
      <c r="E77" s="180" t="s">
        <v>200</v>
      </c>
      <c r="F77" s="181" t="s">
        <v>201</v>
      </c>
      <c r="G77" s="182" t="s">
        <v>202</v>
      </c>
      <c r="H77" s="182" t="s">
        <v>203</v>
      </c>
      <c r="I77" s="182" t="s">
        <v>204</v>
      </c>
      <c r="J77" s="172" t="s">
        <v>205</v>
      </c>
      <c r="K77" s="298" t="s">
        <v>206</v>
      </c>
      <c r="L77" s="161" t="s">
        <v>207</v>
      </c>
      <c r="M77" s="199" t="s">
        <v>208</v>
      </c>
      <c r="N77" s="175" t="s">
        <v>209</v>
      </c>
      <c r="O77" s="200" t="s">
        <v>210</v>
      </c>
      <c r="P77" s="199" t="s">
        <v>211</v>
      </c>
      <c r="S77" s="37"/>
      <c r="AB77" s="225"/>
      <c r="AC77" s="225"/>
      <c r="AD77" s="225"/>
      <c r="AE77" s="225"/>
      <c r="AF77" s="225"/>
      <c r="AG77" s="225"/>
      <c r="AH77" s="225"/>
      <c r="AI77" s="225"/>
      <c r="AJ77" s="225"/>
    </row>
    <row r="78" spans="1:36" ht="18.75" customHeight="1" x14ac:dyDescent="0.2">
      <c r="A78" s="372">
        <v>15901400</v>
      </c>
      <c r="B78" s="512" t="s">
        <v>162</v>
      </c>
      <c r="C78" s="513"/>
      <c r="D78" s="186" t="s">
        <v>199</v>
      </c>
      <c r="E78" s="194" t="s">
        <v>200</v>
      </c>
      <c r="F78" s="195" t="s">
        <v>201</v>
      </c>
      <c r="G78" s="195" t="s">
        <v>202</v>
      </c>
      <c r="H78" s="195" t="s">
        <v>203</v>
      </c>
      <c r="I78" s="246" t="s">
        <v>204</v>
      </c>
      <c r="J78" s="172" t="s">
        <v>205</v>
      </c>
      <c r="K78" s="297" t="s">
        <v>206</v>
      </c>
      <c r="L78" s="196" t="s">
        <v>207</v>
      </c>
      <c r="M78" s="185" t="s">
        <v>208</v>
      </c>
      <c r="N78" s="197" t="s">
        <v>209</v>
      </c>
      <c r="O78" s="197" t="s">
        <v>210</v>
      </c>
      <c r="P78" s="248" t="s">
        <v>211</v>
      </c>
      <c r="S78" s="37"/>
      <c r="AB78" s="225"/>
      <c r="AC78" s="225"/>
      <c r="AD78" s="225"/>
      <c r="AE78" s="225"/>
      <c r="AF78" s="225"/>
      <c r="AG78" s="225"/>
      <c r="AH78" s="225"/>
      <c r="AI78" s="225"/>
      <c r="AJ78" s="225"/>
    </row>
    <row r="79" spans="1:36" ht="18.75" customHeight="1" x14ac:dyDescent="0.2">
      <c r="A79" s="370"/>
      <c r="B79" s="508" t="s">
        <v>40</v>
      </c>
      <c r="C79" s="509"/>
      <c r="D79" s="186">
        <f>SUM(E79:P79)</f>
        <v>0</v>
      </c>
      <c r="E79" s="168">
        <f>SUM(E75:E78)</f>
        <v>0</v>
      </c>
      <c r="F79" s="244">
        <f t="shared" ref="F79:O79" si="14">SUM(F75:F78)</f>
        <v>0</v>
      </c>
      <c r="G79" s="244">
        <f t="shared" si="14"/>
        <v>0</v>
      </c>
      <c r="H79" s="244">
        <f t="shared" si="14"/>
        <v>0</v>
      </c>
      <c r="I79" s="244">
        <f t="shared" si="14"/>
        <v>0</v>
      </c>
      <c r="J79" s="244">
        <f>SUM(J75:J78)</f>
        <v>0</v>
      </c>
      <c r="K79" s="247">
        <f t="shared" si="14"/>
        <v>0</v>
      </c>
      <c r="L79" s="168">
        <f t="shared" si="14"/>
        <v>0</v>
      </c>
      <c r="M79" s="247">
        <f t="shared" si="14"/>
        <v>0</v>
      </c>
      <c r="N79" s="168">
        <f>SUM(N75:N78)</f>
        <v>0</v>
      </c>
      <c r="O79" s="244">
        <f t="shared" si="14"/>
        <v>0</v>
      </c>
      <c r="P79" s="249">
        <f>SUM(P75:P78)</f>
        <v>0</v>
      </c>
      <c r="S79" s="37"/>
      <c r="AB79" s="225"/>
      <c r="AC79" s="225"/>
      <c r="AD79" s="225"/>
      <c r="AE79" s="225"/>
      <c r="AF79" s="225"/>
      <c r="AG79" s="225"/>
      <c r="AH79" s="225"/>
      <c r="AI79" s="225"/>
      <c r="AJ79" s="225"/>
    </row>
    <row r="80" spans="1:36" ht="18.75" customHeight="1" x14ac:dyDescent="0.2">
      <c r="A80" s="369">
        <v>15900090</v>
      </c>
      <c r="B80" s="569" t="s">
        <v>104</v>
      </c>
      <c r="C80" s="570"/>
      <c r="D80" s="167" t="s">
        <v>199</v>
      </c>
      <c r="E80" s="187" t="s">
        <v>200</v>
      </c>
      <c r="F80" s="184" t="s">
        <v>201</v>
      </c>
      <c r="G80" s="184" t="s">
        <v>202</v>
      </c>
      <c r="H80" s="184" t="s">
        <v>203</v>
      </c>
      <c r="I80" s="188" t="s">
        <v>204</v>
      </c>
      <c r="J80" s="189" t="s">
        <v>205</v>
      </c>
      <c r="K80" s="190" t="s">
        <v>206</v>
      </c>
      <c r="L80" s="191" t="s">
        <v>207</v>
      </c>
      <c r="M80" s="192" t="s">
        <v>208</v>
      </c>
      <c r="N80" s="191" t="s">
        <v>209</v>
      </c>
      <c r="O80" s="193" t="s">
        <v>210</v>
      </c>
      <c r="P80" s="250" t="s">
        <v>211</v>
      </c>
      <c r="S80" s="37"/>
      <c r="AB80" s="225"/>
      <c r="AC80" s="225"/>
      <c r="AD80" s="225"/>
      <c r="AE80" s="225"/>
      <c r="AF80" s="225"/>
      <c r="AG80" s="225"/>
      <c r="AH80" s="225"/>
      <c r="AI80" s="225"/>
      <c r="AJ80" s="225"/>
    </row>
    <row r="81" spans="1:442" ht="15" customHeight="1" x14ac:dyDescent="0.15">
      <c r="B81" s="31" t="s">
        <v>141</v>
      </c>
      <c r="C81" s="121"/>
      <c r="D81" s="122"/>
      <c r="E81" s="123"/>
      <c r="F81" s="123"/>
      <c r="G81" s="123"/>
      <c r="H81" s="123"/>
      <c r="I81" s="123"/>
      <c r="J81" s="122"/>
      <c r="K81" s="122"/>
      <c r="L81" s="122"/>
      <c r="M81" s="122"/>
      <c r="N81" s="122"/>
      <c r="O81" s="122"/>
      <c r="P81" s="122"/>
      <c r="S81" s="37"/>
      <c r="AB81" s="225"/>
      <c r="AC81" s="225"/>
      <c r="AD81" s="225"/>
      <c r="AE81" s="225"/>
      <c r="AF81" s="225"/>
      <c r="AG81" s="225"/>
      <c r="AH81" s="225"/>
      <c r="AI81" s="225"/>
      <c r="AJ81" s="225"/>
    </row>
    <row r="82" spans="1:442" ht="15" customHeight="1" x14ac:dyDescent="0.15">
      <c r="B82" s="31" t="s">
        <v>163</v>
      </c>
      <c r="C82" s="121"/>
      <c r="D82" s="122"/>
      <c r="E82" s="123"/>
      <c r="F82" s="123"/>
      <c r="G82" s="123"/>
      <c r="H82" s="123"/>
      <c r="I82" s="123"/>
      <c r="J82" s="122"/>
      <c r="K82" s="122"/>
      <c r="L82" s="122"/>
      <c r="M82" s="122"/>
      <c r="N82" s="122"/>
      <c r="O82" s="122"/>
      <c r="P82" s="122"/>
      <c r="S82" s="37"/>
      <c r="AB82" s="225"/>
      <c r="AC82" s="225"/>
      <c r="AD82" s="225"/>
      <c r="AE82" s="225"/>
      <c r="AF82" s="225"/>
      <c r="AG82" s="225"/>
      <c r="AH82" s="225"/>
      <c r="AI82" s="225"/>
      <c r="AJ82" s="225"/>
    </row>
    <row r="83" spans="1:442" ht="30.75" customHeight="1" x14ac:dyDescent="0.2">
      <c r="B83" s="30" t="s">
        <v>161</v>
      </c>
      <c r="H83" s="36"/>
      <c r="I83" s="36"/>
      <c r="S83" s="37"/>
      <c r="AB83" s="225"/>
      <c r="AC83" s="225"/>
      <c r="AD83" s="225"/>
      <c r="AE83" s="225"/>
      <c r="AF83" s="225"/>
      <c r="AG83" s="225"/>
      <c r="AH83" s="225"/>
      <c r="AI83" s="225"/>
      <c r="AJ83" s="225"/>
    </row>
    <row r="84" spans="1:442" ht="21" customHeight="1" x14ac:dyDescent="0.15">
      <c r="B84" s="525" t="s">
        <v>133</v>
      </c>
      <c r="C84" s="526"/>
      <c r="D84" s="530" t="s">
        <v>33</v>
      </c>
      <c r="E84" s="594" t="s">
        <v>122</v>
      </c>
      <c r="F84" s="595"/>
      <c r="G84" s="530" t="s">
        <v>142</v>
      </c>
      <c r="H84" s="603" t="s">
        <v>124</v>
      </c>
      <c r="I84" s="603"/>
      <c r="J84" s="603"/>
      <c r="K84" s="603"/>
      <c r="L84" s="603"/>
      <c r="M84" s="603"/>
      <c r="N84" s="603"/>
      <c r="O84" s="591" t="s">
        <v>128</v>
      </c>
      <c r="P84" s="594" t="s">
        <v>34</v>
      </c>
      <c r="Q84" s="595"/>
      <c r="S84" s="37"/>
      <c r="AB84" s="225"/>
      <c r="AC84" s="225"/>
      <c r="AD84" s="225"/>
      <c r="AE84" s="225"/>
      <c r="AF84" s="225"/>
      <c r="AG84" s="225"/>
      <c r="AH84" s="225"/>
      <c r="AI84" s="225"/>
      <c r="AJ84" s="225"/>
    </row>
    <row r="85" spans="1:442" ht="23.25" customHeight="1" x14ac:dyDescent="0.15">
      <c r="B85" s="527"/>
      <c r="C85" s="528"/>
      <c r="D85" s="539"/>
      <c r="E85" s="571" t="s">
        <v>35</v>
      </c>
      <c r="F85" s="547" t="s">
        <v>36</v>
      </c>
      <c r="G85" s="576"/>
      <c r="H85" s="575" t="s">
        <v>148</v>
      </c>
      <c r="I85" s="575"/>
      <c r="J85" s="575"/>
      <c r="K85" s="606" t="s">
        <v>126</v>
      </c>
      <c r="L85" s="607" t="s">
        <v>143</v>
      </c>
      <c r="M85" s="604" t="s">
        <v>37</v>
      </c>
      <c r="N85" s="605" t="s">
        <v>144</v>
      </c>
      <c r="O85" s="592"/>
      <c r="P85" s="583" t="s">
        <v>152</v>
      </c>
      <c r="Q85" s="550" t="s">
        <v>145</v>
      </c>
      <c r="S85" s="37"/>
      <c r="AB85" s="225"/>
      <c r="AC85" s="225"/>
      <c r="AD85" s="225"/>
      <c r="AE85" s="225"/>
      <c r="AF85" s="225"/>
      <c r="AG85" s="225"/>
      <c r="AH85" s="225"/>
      <c r="AI85" s="225"/>
      <c r="AJ85" s="225"/>
    </row>
    <row r="86" spans="1:442" ht="26.25" customHeight="1" x14ac:dyDescent="0.15">
      <c r="B86" s="527"/>
      <c r="C86" s="528"/>
      <c r="D86" s="540"/>
      <c r="E86" s="572"/>
      <c r="F86" s="549"/>
      <c r="G86" s="577"/>
      <c r="H86" s="39" t="s">
        <v>149</v>
      </c>
      <c r="I86" s="40" t="s">
        <v>150</v>
      </c>
      <c r="J86" s="41" t="s">
        <v>40</v>
      </c>
      <c r="K86" s="606"/>
      <c r="L86" s="607"/>
      <c r="M86" s="604"/>
      <c r="N86" s="605"/>
      <c r="O86" s="593"/>
      <c r="P86" s="585"/>
      <c r="Q86" s="552"/>
      <c r="S86" s="37"/>
      <c r="AB86" s="225"/>
      <c r="AC86" s="225"/>
      <c r="AD86" s="225"/>
      <c r="AE86" s="225"/>
      <c r="AF86" s="225"/>
      <c r="AG86" s="225"/>
      <c r="AH86" s="225"/>
      <c r="AI86" s="225"/>
      <c r="AJ86" s="225"/>
    </row>
    <row r="87" spans="1:442" ht="18" customHeight="1" x14ac:dyDescent="0.15">
      <c r="B87" s="597" t="s">
        <v>93</v>
      </c>
      <c r="C87" s="598"/>
      <c r="D87" s="223"/>
      <c r="E87" s="202"/>
      <c r="F87" s="299"/>
      <c r="G87" s="301">
        <f t="shared" ref="G87:G95" si="15">SUM(D87:F87)</f>
        <v>0</v>
      </c>
      <c r="H87" s="302" t="e">
        <f>D13+D18+D26</f>
        <v>#VALUE!</v>
      </c>
      <c r="I87" s="303" t="e">
        <f>+D50+D55+D63</f>
        <v>#VALUE!</v>
      </c>
      <c r="J87" s="304" t="e">
        <f>+H87+I87</f>
        <v>#VALUE!</v>
      </c>
      <c r="K87" s="202"/>
      <c r="L87" s="300"/>
      <c r="M87" s="299"/>
      <c r="N87" s="301" t="e">
        <f>SUM(J87:M87)</f>
        <v>#VALUE!</v>
      </c>
      <c r="O87" s="301" t="e">
        <f>G87-N87</f>
        <v>#VALUE!</v>
      </c>
      <c r="P87" s="202"/>
      <c r="Q87" s="299"/>
      <c r="S87" s="37"/>
      <c r="AB87" s="225"/>
      <c r="AC87" s="225"/>
      <c r="AD87" s="225"/>
      <c r="AE87" s="225"/>
      <c r="AF87" s="225"/>
      <c r="AG87" s="225"/>
      <c r="AH87" s="225"/>
      <c r="AI87" s="225"/>
      <c r="AJ87" s="225"/>
    </row>
    <row r="88" spans="1:442" ht="18" customHeight="1" x14ac:dyDescent="0.15">
      <c r="B88" s="597" t="s">
        <v>94</v>
      </c>
      <c r="C88" s="598"/>
      <c r="D88" s="223"/>
      <c r="E88" s="215"/>
      <c r="F88" s="299"/>
      <c r="G88" s="301">
        <f t="shared" si="15"/>
        <v>0</v>
      </c>
      <c r="H88" s="305" t="e">
        <f>D14+D19</f>
        <v>#VALUE!</v>
      </c>
      <c r="I88" s="306" t="e">
        <f>+D51+D56</f>
        <v>#VALUE!</v>
      </c>
      <c r="J88" s="304" t="e">
        <f t="shared" ref="J88" si="16">+H88+I88</f>
        <v>#VALUE!</v>
      </c>
      <c r="K88" s="215"/>
      <c r="L88" s="211"/>
      <c r="M88" s="299"/>
      <c r="N88" s="301" t="e">
        <f t="shared" ref="N88:N93" si="17">SUM(J88:M88)</f>
        <v>#VALUE!</v>
      </c>
      <c r="O88" s="301" t="e">
        <f t="shared" ref="O88:O93" si="18">G88-N88</f>
        <v>#VALUE!</v>
      </c>
      <c r="P88" s="215"/>
      <c r="Q88" s="299"/>
      <c r="S88" s="37"/>
      <c r="AB88" s="225"/>
      <c r="AC88" s="225"/>
      <c r="AD88" s="225"/>
      <c r="AE88" s="225"/>
      <c r="AF88" s="225"/>
      <c r="AG88" s="225"/>
      <c r="AH88" s="225"/>
      <c r="AI88" s="225"/>
      <c r="AJ88" s="225"/>
    </row>
    <row r="89" spans="1:442" ht="18" customHeight="1" x14ac:dyDescent="0.15">
      <c r="B89" s="597" t="s">
        <v>97</v>
      </c>
      <c r="C89" s="598"/>
      <c r="D89" s="223"/>
      <c r="E89" s="215"/>
      <c r="F89" s="299"/>
      <c r="G89" s="301">
        <f t="shared" si="15"/>
        <v>0</v>
      </c>
      <c r="H89" s="305" t="e">
        <f>D27+D20</f>
        <v>#VALUE!</v>
      </c>
      <c r="I89" s="306" t="e">
        <f>+D57+D64</f>
        <v>#VALUE!</v>
      </c>
      <c r="J89" s="304" t="e">
        <f>+H89+I89</f>
        <v>#VALUE!</v>
      </c>
      <c r="K89" s="215"/>
      <c r="L89" s="211"/>
      <c r="M89" s="299"/>
      <c r="N89" s="301" t="e">
        <f t="shared" si="17"/>
        <v>#VALUE!</v>
      </c>
      <c r="O89" s="301" t="e">
        <f t="shared" si="18"/>
        <v>#VALUE!</v>
      </c>
      <c r="P89" s="215"/>
      <c r="Q89" s="299"/>
      <c r="S89" s="37"/>
      <c r="AB89" s="225"/>
      <c r="AC89" s="225"/>
      <c r="AD89" s="225"/>
      <c r="AE89" s="225"/>
      <c r="AF89" s="225"/>
      <c r="AG89" s="225"/>
      <c r="AH89" s="225"/>
      <c r="AI89" s="225"/>
      <c r="AJ89" s="225"/>
    </row>
    <row r="90" spans="1:442" ht="18" customHeight="1" x14ac:dyDescent="0.15">
      <c r="B90" s="32" t="s">
        <v>95</v>
      </c>
      <c r="C90" s="43"/>
      <c r="D90" s="223"/>
      <c r="E90" s="215"/>
      <c r="F90" s="214"/>
      <c r="G90" s="301">
        <f t="shared" si="15"/>
        <v>0</v>
      </c>
      <c r="H90" s="305" t="e">
        <f>+D15+D21</f>
        <v>#VALUE!</v>
      </c>
      <c r="I90" s="306" t="e">
        <f>+D52+D58</f>
        <v>#VALUE!</v>
      </c>
      <c r="J90" s="304" t="e">
        <f>+H90+I90</f>
        <v>#VALUE!</v>
      </c>
      <c r="K90" s="211"/>
      <c r="L90" s="211"/>
      <c r="M90" s="211"/>
      <c r="N90" s="301" t="e">
        <f t="shared" si="17"/>
        <v>#VALUE!</v>
      </c>
      <c r="O90" s="301" t="e">
        <f t="shared" si="18"/>
        <v>#VALUE!</v>
      </c>
      <c r="P90" s="215"/>
      <c r="Q90" s="232"/>
      <c r="S90" s="37"/>
      <c r="AB90" s="225"/>
      <c r="AC90" s="225"/>
      <c r="AD90" s="225"/>
      <c r="AE90" s="225"/>
      <c r="AF90" s="225"/>
      <c r="AG90" s="225"/>
      <c r="AH90" s="225"/>
      <c r="AI90" s="225"/>
      <c r="AJ90" s="225"/>
    </row>
    <row r="91" spans="1:442" s="251" customFormat="1" ht="18" customHeight="1" x14ac:dyDescent="0.15">
      <c r="A91" s="31"/>
      <c r="B91" s="599" t="s">
        <v>96</v>
      </c>
      <c r="C91" s="600"/>
      <c r="D91" s="319"/>
      <c r="E91" s="320"/>
      <c r="F91" s="321"/>
      <c r="G91" s="307">
        <f t="shared" si="15"/>
        <v>0</v>
      </c>
      <c r="H91" s="308" t="e">
        <f>D16+D22</f>
        <v>#VALUE!</v>
      </c>
      <c r="I91" s="309" t="e">
        <f>+D53+D59</f>
        <v>#VALUE!</v>
      </c>
      <c r="J91" s="310" t="e">
        <f>+H91+I91</f>
        <v>#VALUE!</v>
      </c>
      <c r="K91" s="320"/>
      <c r="L91" s="322"/>
      <c r="M91" s="322"/>
      <c r="N91" s="324" t="e">
        <f t="shared" si="17"/>
        <v>#VALUE!</v>
      </c>
      <c r="O91" s="324" t="e">
        <f t="shared" si="18"/>
        <v>#VALUE!</v>
      </c>
      <c r="P91" s="320"/>
      <c r="Q91" s="323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7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7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7"/>
      <c r="DO91" s="37"/>
      <c r="DP91" s="37"/>
      <c r="DQ91" s="37"/>
      <c r="DR91" s="37"/>
      <c r="DS91" s="37"/>
      <c r="DT91" s="37"/>
      <c r="DU91" s="37"/>
      <c r="DV91" s="37"/>
      <c r="DW91" s="37"/>
      <c r="DX91" s="37"/>
      <c r="DY91" s="37"/>
      <c r="DZ91" s="37"/>
      <c r="EA91" s="37"/>
      <c r="EB91" s="37"/>
      <c r="EC91" s="37"/>
      <c r="ED91" s="37"/>
      <c r="EE91" s="37"/>
      <c r="EF91" s="37"/>
      <c r="EG91" s="37"/>
      <c r="EH91" s="37"/>
      <c r="EI91" s="37"/>
      <c r="EJ91" s="37"/>
      <c r="EK91" s="37"/>
      <c r="EL91" s="37"/>
      <c r="EM91" s="37"/>
      <c r="EN91" s="37"/>
      <c r="EO91" s="37"/>
      <c r="EP91" s="37"/>
      <c r="EQ91" s="37"/>
      <c r="ER91" s="37"/>
      <c r="ES91" s="37"/>
      <c r="ET91" s="37"/>
      <c r="EU91" s="37"/>
      <c r="EV91" s="37"/>
      <c r="EW91" s="37"/>
      <c r="EX91" s="37"/>
      <c r="EY91" s="37"/>
      <c r="EZ91" s="37"/>
      <c r="FA91" s="37"/>
      <c r="FB91" s="37"/>
      <c r="FC91" s="37"/>
      <c r="FD91" s="37"/>
      <c r="FE91" s="37"/>
      <c r="FF91" s="37"/>
      <c r="FG91" s="37"/>
      <c r="FH91" s="37"/>
      <c r="FI91" s="37"/>
      <c r="FJ91" s="37"/>
      <c r="FK91" s="37"/>
      <c r="FL91" s="37"/>
      <c r="FM91" s="37"/>
      <c r="FN91" s="37"/>
      <c r="FO91" s="37"/>
      <c r="FP91" s="37"/>
      <c r="FQ91" s="37"/>
      <c r="FR91" s="37"/>
      <c r="FS91" s="37"/>
      <c r="FT91" s="37"/>
      <c r="FU91" s="37"/>
      <c r="FV91" s="37"/>
      <c r="FW91" s="37"/>
      <c r="FX91" s="37"/>
      <c r="FY91" s="37"/>
      <c r="FZ91" s="37"/>
      <c r="GA91" s="37"/>
      <c r="GB91" s="37"/>
      <c r="GC91" s="37"/>
      <c r="GD91" s="37"/>
      <c r="GE91" s="37"/>
      <c r="GF91" s="37"/>
      <c r="GG91" s="37"/>
      <c r="GH91" s="37"/>
      <c r="GI91" s="37"/>
      <c r="GJ91" s="37"/>
      <c r="GK91" s="37"/>
      <c r="GL91" s="37"/>
      <c r="GM91" s="37"/>
      <c r="GN91" s="37"/>
      <c r="GO91" s="37"/>
      <c r="GP91" s="37"/>
      <c r="GQ91" s="37"/>
      <c r="GR91" s="37"/>
      <c r="GS91" s="37"/>
      <c r="GT91" s="37"/>
      <c r="GU91" s="37"/>
      <c r="GV91" s="37"/>
      <c r="GW91" s="37"/>
      <c r="GX91" s="37"/>
      <c r="GY91" s="37"/>
      <c r="GZ91" s="37"/>
      <c r="HA91" s="37"/>
      <c r="HB91" s="37"/>
      <c r="HC91" s="37"/>
      <c r="HD91" s="37"/>
      <c r="HE91" s="37"/>
      <c r="HF91" s="37"/>
      <c r="HG91" s="37"/>
      <c r="HH91" s="37"/>
      <c r="HI91" s="37"/>
      <c r="HJ91" s="37"/>
      <c r="HK91" s="37"/>
      <c r="HL91" s="37"/>
      <c r="HM91" s="37"/>
      <c r="HN91" s="37"/>
      <c r="HO91" s="37"/>
      <c r="HP91" s="37"/>
      <c r="HQ91" s="37"/>
      <c r="HR91" s="37"/>
      <c r="HS91" s="37"/>
      <c r="HT91" s="37"/>
      <c r="HU91" s="37"/>
      <c r="HV91" s="37"/>
      <c r="HW91" s="37"/>
      <c r="HX91" s="37"/>
      <c r="HY91" s="37"/>
      <c r="HZ91" s="37"/>
      <c r="IA91" s="37"/>
      <c r="IB91" s="37"/>
      <c r="IC91" s="37"/>
      <c r="ID91" s="37"/>
      <c r="IE91" s="37"/>
      <c r="IF91" s="37"/>
      <c r="IG91" s="37"/>
      <c r="IH91" s="37"/>
      <c r="II91" s="37"/>
      <c r="IJ91" s="37"/>
      <c r="IK91" s="37"/>
      <c r="IL91" s="37"/>
      <c r="IM91" s="37"/>
      <c r="IN91" s="37"/>
      <c r="IO91" s="37"/>
      <c r="IP91" s="37"/>
      <c r="IQ91" s="37"/>
      <c r="IR91" s="37"/>
      <c r="IS91" s="37"/>
      <c r="IT91" s="37"/>
      <c r="IU91" s="37"/>
      <c r="IV91" s="37"/>
      <c r="IW91" s="37"/>
      <c r="IX91" s="37"/>
      <c r="IY91" s="37"/>
      <c r="IZ91" s="37"/>
      <c r="JA91" s="37"/>
      <c r="JB91" s="37"/>
      <c r="JC91" s="37"/>
      <c r="JD91" s="37"/>
      <c r="JE91" s="37"/>
      <c r="JF91" s="37"/>
      <c r="JG91" s="37"/>
      <c r="JH91" s="37"/>
      <c r="JI91" s="37"/>
      <c r="JJ91" s="37"/>
      <c r="JK91" s="37"/>
      <c r="JL91" s="37"/>
      <c r="JM91" s="37"/>
      <c r="JN91" s="37"/>
      <c r="JO91" s="37"/>
      <c r="JP91" s="37"/>
      <c r="JQ91" s="37"/>
      <c r="JR91" s="37"/>
      <c r="JS91" s="37"/>
      <c r="JT91" s="37"/>
      <c r="JU91" s="37"/>
      <c r="JV91" s="37"/>
      <c r="JW91" s="37"/>
      <c r="JX91" s="37"/>
      <c r="JY91" s="37"/>
      <c r="JZ91" s="37"/>
      <c r="KA91" s="37"/>
      <c r="KB91" s="37"/>
      <c r="KC91" s="37"/>
      <c r="KD91" s="37"/>
      <c r="KE91" s="37"/>
      <c r="KF91" s="37"/>
      <c r="KG91" s="37"/>
      <c r="KH91" s="37"/>
      <c r="KI91" s="37"/>
      <c r="KJ91" s="37"/>
      <c r="KK91" s="37"/>
      <c r="KL91" s="37"/>
      <c r="KM91" s="37"/>
      <c r="KN91" s="37"/>
      <c r="KO91" s="37"/>
      <c r="KP91" s="37"/>
      <c r="KQ91" s="37"/>
      <c r="KR91" s="37"/>
      <c r="KS91" s="37"/>
      <c r="KT91" s="37"/>
      <c r="KU91" s="37"/>
      <c r="KV91" s="37"/>
      <c r="KW91" s="37"/>
      <c r="KX91" s="37"/>
      <c r="KY91" s="37"/>
      <c r="KZ91" s="37"/>
      <c r="LA91" s="37"/>
      <c r="LB91" s="37"/>
      <c r="LC91" s="37"/>
      <c r="LD91" s="37"/>
      <c r="LE91" s="37"/>
      <c r="LF91" s="37"/>
      <c r="LG91" s="37"/>
      <c r="LH91" s="37"/>
      <c r="LI91" s="37"/>
      <c r="LJ91" s="37"/>
      <c r="LK91" s="37"/>
      <c r="LL91" s="37"/>
      <c r="LM91" s="37"/>
      <c r="LN91" s="37"/>
      <c r="LO91" s="37"/>
      <c r="LP91" s="37"/>
      <c r="LQ91" s="37"/>
      <c r="LR91" s="37"/>
      <c r="LS91" s="37"/>
      <c r="LT91" s="37"/>
      <c r="LU91" s="37"/>
      <c r="LV91" s="37"/>
      <c r="LW91" s="37"/>
      <c r="LX91" s="37"/>
      <c r="LY91" s="37"/>
      <c r="LZ91" s="37"/>
      <c r="MA91" s="37"/>
      <c r="MB91" s="37"/>
      <c r="MC91" s="37"/>
      <c r="MD91" s="37"/>
      <c r="ME91" s="37"/>
      <c r="MF91" s="37"/>
      <c r="MG91" s="37"/>
      <c r="MH91" s="37"/>
      <c r="MI91" s="37"/>
      <c r="MJ91" s="37"/>
      <c r="MK91" s="37"/>
      <c r="ML91" s="37"/>
      <c r="MM91" s="37"/>
      <c r="MN91" s="37"/>
      <c r="MO91" s="37"/>
      <c r="MP91" s="37"/>
      <c r="MQ91" s="37"/>
      <c r="MR91" s="37"/>
      <c r="MS91" s="37"/>
      <c r="MT91" s="37"/>
      <c r="MU91" s="37"/>
      <c r="MV91" s="37"/>
      <c r="MW91" s="37"/>
      <c r="MX91" s="37"/>
      <c r="MY91" s="37"/>
      <c r="MZ91" s="37"/>
      <c r="NA91" s="37"/>
      <c r="NB91" s="37"/>
      <c r="NC91" s="37"/>
      <c r="ND91" s="37"/>
      <c r="NE91" s="37"/>
      <c r="NF91" s="37"/>
      <c r="NG91" s="37"/>
      <c r="NH91" s="37"/>
      <c r="NI91" s="37"/>
      <c r="NJ91" s="37"/>
      <c r="NK91" s="37"/>
      <c r="NL91" s="37"/>
      <c r="NM91" s="37"/>
      <c r="NN91" s="37"/>
      <c r="NO91" s="37"/>
      <c r="NP91" s="37"/>
      <c r="NQ91" s="37"/>
      <c r="NR91" s="37"/>
      <c r="NS91" s="37"/>
      <c r="NT91" s="37"/>
      <c r="NU91" s="37"/>
      <c r="NV91" s="37"/>
      <c r="NW91" s="37"/>
      <c r="NX91" s="37"/>
      <c r="NY91" s="37"/>
      <c r="NZ91" s="37"/>
      <c r="OA91" s="37"/>
      <c r="OB91" s="37"/>
      <c r="OC91" s="37"/>
      <c r="OD91" s="37"/>
      <c r="OE91" s="37"/>
      <c r="OF91" s="37"/>
      <c r="OG91" s="37"/>
      <c r="OH91" s="37"/>
      <c r="OI91" s="37"/>
      <c r="OJ91" s="37"/>
      <c r="OK91" s="37"/>
      <c r="OL91" s="37"/>
      <c r="OM91" s="37"/>
      <c r="ON91" s="37"/>
      <c r="OO91" s="37"/>
      <c r="OP91" s="37"/>
      <c r="OQ91" s="37"/>
      <c r="OR91" s="37"/>
      <c r="OS91" s="37"/>
      <c r="OT91" s="37"/>
      <c r="OU91" s="37"/>
      <c r="OV91" s="37"/>
      <c r="OW91" s="37"/>
      <c r="OX91" s="37"/>
      <c r="OY91" s="37"/>
      <c r="OZ91" s="37"/>
      <c r="PA91" s="37"/>
      <c r="PB91" s="37"/>
      <c r="PC91" s="37"/>
      <c r="PD91" s="37"/>
      <c r="PE91" s="37"/>
      <c r="PF91" s="37"/>
      <c r="PG91" s="37"/>
      <c r="PH91" s="37"/>
      <c r="PI91" s="37"/>
      <c r="PJ91" s="37"/>
      <c r="PK91" s="37"/>
      <c r="PL91" s="37"/>
      <c r="PM91" s="37"/>
      <c r="PN91" s="37"/>
      <c r="PO91" s="37"/>
      <c r="PP91" s="37"/>
      <c r="PQ91" s="37"/>
      <c r="PR91" s="37"/>
      <c r="PS91" s="37"/>
      <c r="PT91" s="37"/>
      <c r="PU91" s="37"/>
      <c r="PV91" s="37"/>
      <c r="PW91" s="37"/>
      <c r="PX91" s="37"/>
      <c r="PY91" s="37"/>
      <c r="PZ91" s="37"/>
    </row>
    <row r="92" spans="1:442" s="251" customFormat="1" ht="18" customHeight="1" x14ac:dyDescent="0.15">
      <c r="A92" s="31"/>
      <c r="B92" s="601" t="s">
        <v>146</v>
      </c>
      <c r="C92" s="602"/>
      <c r="D92" s="223"/>
      <c r="E92" s="215"/>
      <c r="F92" s="299"/>
      <c r="G92" s="311">
        <f t="shared" si="15"/>
        <v>0</v>
      </c>
      <c r="H92" s="312" t="str">
        <f>D24</f>
        <v>COL01</v>
      </c>
      <c r="I92" s="313" t="str">
        <f>D61</f>
        <v>COL01</v>
      </c>
      <c r="J92" s="314" t="e">
        <f>+H92+I92</f>
        <v>#VALUE!</v>
      </c>
      <c r="K92" s="211"/>
      <c r="L92" s="211"/>
      <c r="M92" s="211"/>
      <c r="N92" s="301" t="e">
        <f t="shared" si="17"/>
        <v>#VALUE!</v>
      </c>
      <c r="O92" s="301" t="e">
        <f t="shared" si="18"/>
        <v>#VALUE!</v>
      </c>
      <c r="P92" s="215"/>
      <c r="Q92" s="232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7"/>
      <c r="CN92" s="37"/>
      <c r="CO92" s="37"/>
      <c r="CP92" s="37"/>
      <c r="CQ92" s="37"/>
      <c r="CR92" s="37"/>
      <c r="CS92" s="37"/>
      <c r="CT92" s="37"/>
      <c r="CU92" s="37"/>
      <c r="CV92" s="37"/>
      <c r="CW92" s="37"/>
      <c r="CX92" s="37"/>
      <c r="CY92" s="37"/>
      <c r="CZ92" s="37"/>
      <c r="DA92" s="37"/>
      <c r="DB92" s="37"/>
      <c r="DC92" s="37"/>
      <c r="DD92" s="37"/>
      <c r="DE92" s="37"/>
      <c r="DF92" s="37"/>
      <c r="DG92" s="37"/>
      <c r="DH92" s="37"/>
      <c r="DI92" s="37"/>
      <c r="DJ92" s="37"/>
      <c r="DK92" s="37"/>
      <c r="DL92" s="37"/>
      <c r="DM92" s="37"/>
      <c r="DN92" s="37"/>
      <c r="DO92" s="37"/>
      <c r="DP92" s="37"/>
      <c r="DQ92" s="37"/>
      <c r="DR92" s="37"/>
      <c r="DS92" s="37"/>
      <c r="DT92" s="37"/>
      <c r="DU92" s="37"/>
      <c r="DV92" s="37"/>
      <c r="DW92" s="37"/>
      <c r="DX92" s="37"/>
      <c r="DY92" s="37"/>
      <c r="DZ92" s="37"/>
      <c r="EA92" s="37"/>
      <c r="EB92" s="37"/>
      <c r="EC92" s="37"/>
      <c r="ED92" s="37"/>
      <c r="EE92" s="37"/>
      <c r="EF92" s="37"/>
      <c r="EG92" s="37"/>
      <c r="EH92" s="37"/>
      <c r="EI92" s="37"/>
      <c r="EJ92" s="37"/>
      <c r="EK92" s="37"/>
      <c r="EL92" s="37"/>
      <c r="EM92" s="37"/>
      <c r="EN92" s="37"/>
      <c r="EO92" s="37"/>
      <c r="EP92" s="37"/>
      <c r="EQ92" s="37"/>
      <c r="ER92" s="37"/>
      <c r="ES92" s="37"/>
      <c r="ET92" s="37"/>
      <c r="EU92" s="37"/>
      <c r="EV92" s="37"/>
      <c r="EW92" s="37"/>
      <c r="EX92" s="37"/>
      <c r="EY92" s="37"/>
      <c r="EZ92" s="37"/>
      <c r="FA92" s="37"/>
      <c r="FB92" s="37"/>
      <c r="FC92" s="37"/>
      <c r="FD92" s="37"/>
      <c r="FE92" s="37"/>
      <c r="FF92" s="37"/>
      <c r="FG92" s="37"/>
      <c r="FH92" s="37"/>
      <c r="FI92" s="37"/>
      <c r="FJ92" s="37"/>
      <c r="FK92" s="37"/>
      <c r="FL92" s="37"/>
      <c r="FM92" s="37"/>
      <c r="FN92" s="37"/>
      <c r="FO92" s="37"/>
      <c r="FP92" s="37"/>
      <c r="FQ92" s="37"/>
      <c r="FR92" s="37"/>
      <c r="FS92" s="37"/>
      <c r="FT92" s="37"/>
      <c r="FU92" s="37"/>
      <c r="FV92" s="37"/>
      <c r="FW92" s="37"/>
      <c r="FX92" s="37"/>
      <c r="FY92" s="37"/>
      <c r="FZ92" s="37"/>
      <c r="GA92" s="37"/>
      <c r="GB92" s="37"/>
      <c r="GC92" s="37"/>
      <c r="GD92" s="37"/>
      <c r="GE92" s="37"/>
      <c r="GF92" s="37"/>
      <c r="GG92" s="37"/>
      <c r="GH92" s="37"/>
      <c r="GI92" s="37"/>
      <c r="GJ92" s="37"/>
      <c r="GK92" s="37"/>
      <c r="GL92" s="37"/>
      <c r="GM92" s="37"/>
      <c r="GN92" s="37"/>
      <c r="GO92" s="37"/>
      <c r="GP92" s="37"/>
      <c r="GQ92" s="37"/>
      <c r="GR92" s="37"/>
      <c r="GS92" s="37"/>
      <c r="GT92" s="37"/>
      <c r="GU92" s="37"/>
      <c r="GV92" s="37"/>
      <c r="GW92" s="37"/>
      <c r="GX92" s="37"/>
      <c r="GY92" s="37"/>
      <c r="GZ92" s="37"/>
      <c r="HA92" s="37"/>
      <c r="HB92" s="37"/>
      <c r="HC92" s="37"/>
      <c r="HD92" s="37"/>
      <c r="HE92" s="37"/>
      <c r="HF92" s="37"/>
      <c r="HG92" s="37"/>
      <c r="HH92" s="37"/>
      <c r="HI92" s="37"/>
      <c r="HJ92" s="37"/>
      <c r="HK92" s="37"/>
      <c r="HL92" s="37"/>
      <c r="HM92" s="37"/>
      <c r="HN92" s="37"/>
      <c r="HO92" s="37"/>
      <c r="HP92" s="37"/>
      <c r="HQ92" s="37"/>
      <c r="HR92" s="37"/>
      <c r="HS92" s="37"/>
      <c r="HT92" s="37"/>
      <c r="HU92" s="37"/>
      <c r="HV92" s="37"/>
      <c r="HW92" s="37"/>
      <c r="HX92" s="37"/>
      <c r="HY92" s="37"/>
      <c r="HZ92" s="37"/>
      <c r="IA92" s="37"/>
      <c r="IB92" s="37"/>
      <c r="IC92" s="37"/>
      <c r="ID92" s="37"/>
      <c r="IE92" s="37"/>
      <c r="IF92" s="37"/>
      <c r="IG92" s="37"/>
      <c r="IH92" s="37"/>
      <c r="II92" s="37"/>
      <c r="IJ92" s="37"/>
      <c r="IK92" s="37"/>
      <c r="IL92" s="37"/>
      <c r="IM92" s="37"/>
      <c r="IN92" s="37"/>
      <c r="IO92" s="37"/>
      <c r="IP92" s="37"/>
      <c r="IQ92" s="37"/>
      <c r="IR92" s="37"/>
      <c r="IS92" s="37"/>
      <c r="IT92" s="37"/>
      <c r="IU92" s="37"/>
      <c r="IV92" s="37"/>
      <c r="IW92" s="37"/>
      <c r="IX92" s="37"/>
      <c r="IY92" s="37"/>
      <c r="IZ92" s="37"/>
      <c r="JA92" s="37"/>
      <c r="JB92" s="37"/>
      <c r="JC92" s="37"/>
      <c r="JD92" s="37"/>
      <c r="JE92" s="37"/>
      <c r="JF92" s="37"/>
      <c r="JG92" s="37"/>
      <c r="JH92" s="37"/>
      <c r="JI92" s="37"/>
      <c r="JJ92" s="37"/>
      <c r="JK92" s="37"/>
      <c r="JL92" s="37"/>
      <c r="JM92" s="37"/>
      <c r="JN92" s="37"/>
      <c r="JO92" s="37"/>
      <c r="JP92" s="37"/>
      <c r="JQ92" s="37"/>
      <c r="JR92" s="37"/>
      <c r="JS92" s="37"/>
      <c r="JT92" s="37"/>
      <c r="JU92" s="37"/>
      <c r="JV92" s="37"/>
      <c r="JW92" s="37"/>
      <c r="JX92" s="37"/>
      <c r="JY92" s="37"/>
      <c r="JZ92" s="37"/>
      <c r="KA92" s="37"/>
      <c r="KB92" s="37"/>
      <c r="KC92" s="37"/>
      <c r="KD92" s="37"/>
      <c r="KE92" s="37"/>
      <c r="KF92" s="37"/>
      <c r="KG92" s="37"/>
      <c r="KH92" s="37"/>
      <c r="KI92" s="37"/>
      <c r="KJ92" s="37"/>
      <c r="KK92" s="37"/>
      <c r="KL92" s="37"/>
      <c r="KM92" s="37"/>
      <c r="KN92" s="37"/>
      <c r="KO92" s="37"/>
      <c r="KP92" s="37"/>
      <c r="KQ92" s="37"/>
      <c r="KR92" s="37"/>
      <c r="KS92" s="37"/>
      <c r="KT92" s="37"/>
      <c r="KU92" s="37"/>
      <c r="KV92" s="37"/>
      <c r="KW92" s="37"/>
      <c r="KX92" s="37"/>
      <c r="KY92" s="37"/>
      <c r="KZ92" s="37"/>
      <c r="LA92" s="37"/>
      <c r="LB92" s="37"/>
      <c r="LC92" s="37"/>
      <c r="LD92" s="37"/>
      <c r="LE92" s="37"/>
      <c r="LF92" s="37"/>
      <c r="LG92" s="37"/>
      <c r="LH92" s="37"/>
      <c r="LI92" s="37"/>
      <c r="LJ92" s="37"/>
      <c r="LK92" s="37"/>
      <c r="LL92" s="37"/>
      <c r="LM92" s="37"/>
      <c r="LN92" s="37"/>
      <c r="LO92" s="37"/>
      <c r="LP92" s="37"/>
      <c r="LQ92" s="37"/>
      <c r="LR92" s="37"/>
      <c r="LS92" s="37"/>
      <c r="LT92" s="37"/>
      <c r="LU92" s="37"/>
      <c r="LV92" s="37"/>
      <c r="LW92" s="37"/>
      <c r="LX92" s="37"/>
      <c r="LY92" s="37"/>
      <c r="LZ92" s="37"/>
      <c r="MA92" s="37"/>
      <c r="MB92" s="37"/>
      <c r="MC92" s="37"/>
      <c r="MD92" s="37"/>
      <c r="ME92" s="37"/>
      <c r="MF92" s="37"/>
      <c r="MG92" s="37"/>
      <c r="MH92" s="37"/>
      <c r="MI92" s="37"/>
      <c r="MJ92" s="37"/>
      <c r="MK92" s="37"/>
      <c r="ML92" s="37"/>
      <c r="MM92" s="37"/>
      <c r="MN92" s="37"/>
      <c r="MO92" s="37"/>
      <c r="MP92" s="37"/>
      <c r="MQ92" s="37"/>
      <c r="MR92" s="37"/>
      <c r="MS92" s="37"/>
      <c r="MT92" s="37"/>
      <c r="MU92" s="37"/>
      <c r="MV92" s="37"/>
      <c r="MW92" s="37"/>
      <c r="MX92" s="37"/>
      <c r="MY92" s="37"/>
      <c r="MZ92" s="37"/>
      <c r="NA92" s="37"/>
      <c r="NB92" s="37"/>
      <c r="NC92" s="37"/>
      <c r="ND92" s="37"/>
      <c r="NE92" s="37"/>
      <c r="NF92" s="37"/>
      <c r="NG92" s="37"/>
      <c r="NH92" s="37"/>
      <c r="NI92" s="37"/>
      <c r="NJ92" s="37"/>
      <c r="NK92" s="37"/>
      <c r="NL92" s="37"/>
      <c r="NM92" s="37"/>
      <c r="NN92" s="37"/>
      <c r="NO92" s="37"/>
      <c r="NP92" s="37"/>
      <c r="NQ92" s="37"/>
      <c r="NR92" s="37"/>
      <c r="NS92" s="37"/>
      <c r="NT92" s="37"/>
      <c r="NU92" s="37"/>
      <c r="NV92" s="37"/>
      <c r="NW92" s="37"/>
      <c r="NX92" s="37"/>
      <c r="NY92" s="37"/>
      <c r="NZ92" s="37"/>
      <c r="OA92" s="37"/>
      <c r="OB92" s="37"/>
      <c r="OC92" s="37"/>
      <c r="OD92" s="37"/>
      <c r="OE92" s="37"/>
      <c r="OF92" s="37"/>
      <c r="OG92" s="37"/>
      <c r="OH92" s="37"/>
      <c r="OI92" s="37"/>
      <c r="OJ92" s="37"/>
      <c r="OK92" s="37"/>
      <c r="OL92" s="37"/>
      <c r="OM92" s="37"/>
      <c r="ON92" s="37"/>
      <c r="OO92" s="37"/>
      <c r="OP92" s="37"/>
      <c r="OQ92" s="37"/>
      <c r="OR92" s="37"/>
      <c r="OS92" s="37"/>
      <c r="OT92" s="37"/>
      <c r="OU92" s="37"/>
      <c r="OV92" s="37"/>
      <c r="OW92" s="37"/>
      <c r="OX92" s="37"/>
      <c r="OY92" s="37"/>
      <c r="OZ92" s="37"/>
      <c r="PA92" s="37"/>
      <c r="PB92" s="37"/>
      <c r="PC92" s="37"/>
      <c r="PD92" s="37"/>
      <c r="PE92" s="37"/>
      <c r="PF92" s="37"/>
      <c r="PG92" s="37"/>
      <c r="PH92" s="37"/>
      <c r="PI92" s="37"/>
      <c r="PJ92" s="37"/>
      <c r="PK92" s="37"/>
      <c r="PL92" s="37"/>
      <c r="PM92" s="37"/>
      <c r="PN92" s="37"/>
      <c r="PO92" s="37"/>
      <c r="PP92" s="37"/>
      <c r="PQ92" s="37"/>
      <c r="PR92" s="37"/>
      <c r="PS92" s="37"/>
      <c r="PT92" s="37"/>
      <c r="PU92" s="37"/>
      <c r="PV92" s="37"/>
      <c r="PW92" s="37"/>
      <c r="PX92" s="37"/>
      <c r="PY92" s="37"/>
      <c r="PZ92" s="37"/>
    </row>
    <row r="93" spans="1:442" s="251" customFormat="1" ht="18" customHeight="1" x14ac:dyDescent="0.15">
      <c r="A93" s="31"/>
      <c r="B93" s="597" t="s">
        <v>147</v>
      </c>
      <c r="C93" s="598"/>
      <c r="D93" s="223"/>
      <c r="E93" s="215"/>
      <c r="F93" s="299"/>
      <c r="G93" s="315">
        <f t="shared" si="15"/>
        <v>0</v>
      </c>
      <c r="H93" s="316" t="str">
        <f>D25</f>
        <v>COL01</v>
      </c>
      <c r="I93" s="317" t="str">
        <f>D62</f>
        <v>COL01</v>
      </c>
      <c r="J93" s="318" t="e">
        <f>+H93+I93</f>
        <v>#VALUE!</v>
      </c>
      <c r="K93" s="211"/>
      <c r="L93" s="211"/>
      <c r="M93" s="211"/>
      <c r="N93" s="301" t="e">
        <f t="shared" si="17"/>
        <v>#VALUE!</v>
      </c>
      <c r="O93" s="301" t="e">
        <f t="shared" si="18"/>
        <v>#VALUE!</v>
      </c>
      <c r="P93" s="215"/>
      <c r="Q93" s="232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7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7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7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7"/>
      <c r="DX93" s="37"/>
      <c r="DY93" s="37"/>
      <c r="DZ93" s="37"/>
      <c r="EA93" s="37"/>
      <c r="EB93" s="37"/>
      <c r="EC93" s="37"/>
      <c r="ED93" s="37"/>
      <c r="EE93" s="37"/>
      <c r="EF93" s="37"/>
      <c r="EG93" s="37"/>
      <c r="EH93" s="37"/>
      <c r="EI93" s="37"/>
      <c r="EJ93" s="37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7"/>
      <c r="EW93" s="37"/>
      <c r="EX93" s="37"/>
      <c r="EY93" s="37"/>
      <c r="EZ93" s="37"/>
      <c r="FA93" s="37"/>
      <c r="FB93" s="37"/>
      <c r="FC93" s="37"/>
      <c r="FD93" s="37"/>
      <c r="FE93" s="37"/>
      <c r="FF93" s="37"/>
      <c r="FG93" s="37"/>
      <c r="FH93" s="37"/>
      <c r="FI93" s="37"/>
      <c r="FJ93" s="37"/>
      <c r="FK93" s="37"/>
      <c r="FL93" s="37"/>
      <c r="FM93" s="37"/>
      <c r="FN93" s="37"/>
      <c r="FO93" s="37"/>
      <c r="FP93" s="37"/>
      <c r="FQ93" s="37"/>
      <c r="FR93" s="37"/>
      <c r="FS93" s="37"/>
      <c r="FT93" s="37"/>
      <c r="FU93" s="37"/>
      <c r="FV93" s="37"/>
      <c r="FW93" s="37"/>
      <c r="FX93" s="37"/>
      <c r="FY93" s="37"/>
      <c r="FZ93" s="37"/>
      <c r="GA93" s="37"/>
      <c r="GB93" s="37"/>
      <c r="GC93" s="37"/>
      <c r="GD93" s="37"/>
      <c r="GE93" s="37"/>
      <c r="GF93" s="37"/>
      <c r="GG93" s="37"/>
      <c r="GH93" s="37"/>
      <c r="GI93" s="37"/>
      <c r="GJ93" s="37"/>
      <c r="GK93" s="37"/>
      <c r="GL93" s="37"/>
      <c r="GM93" s="37"/>
      <c r="GN93" s="37"/>
      <c r="GO93" s="37"/>
      <c r="GP93" s="37"/>
      <c r="GQ93" s="37"/>
      <c r="GR93" s="37"/>
      <c r="GS93" s="37"/>
      <c r="GT93" s="37"/>
      <c r="GU93" s="37"/>
      <c r="GV93" s="37"/>
      <c r="GW93" s="37"/>
      <c r="GX93" s="37"/>
      <c r="GY93" s="37"/>
      <c r="GZ93" s="37"/>
      <c r="HA93" s="37"/>
      <c r="HB93" s="37"/>
      <c r="HC93" s="37"/>
      <c r="HD93" s="37"/>
      <c r="HE93" s="37"/>
      <c r="HF93" s="37"/>
      <c r="HG93" s="37"/>
      <c r="HH93" s="37"/>
      <c r="HI93" s="37"/>
      <c r="HJ93" s="37"/>
      <c r="HK93" s="37"/>
      <c r="HL93" s="37"/>
      <c r="HM93" s="37"/>
      <c r="HN93" s="37"/>
      <c r="HO93" s="37"/>
      <c r="HP93" s="37"/>
      <c r="HQ93" s="37"/>
      <c r="HR93" s="37"/>
      <c r="HS93" s="37"/>
      <c r="HT93" s="37"/>
      <c r="HU93" s="37"/>
      <c r="HV93" s="37"/>
      <c r="HW93" s="37"/>
      <c r="HX93" s="37"/>
      <c r="HY93" s="37"/>
      <c r="HZ93" s="37"/>
      <c r="IA93" s="37"/>
      <c r="IB93" s="37"/>
      <c r="IC93" s="37"/>
      <c r="ID93" s="37"/>
      <c r="IE93" s="37"/>
      <c r="IF93" s="37"/>
      <c r="IG93" s="37"/>
      <c r="IH93" s="37"/>
      <c r="II93" s="37"/>
      <c r="IJ93" s="37"/>
      <c r="IK93" s="37"/>
      <c r="IL93" s="37"/>
      <c r="IM93" s="37"/>
      <c r="IN93" s="37"/>
      <c r="IO93" s="37"/>
      <c r="IP93" s="37"/>
      <c r="IQ93" s="37"/>
      <c r="IR93" s="37"/>
      <c r="IS93" s="37"/>
      <c r="IT93" s="37"/>
      <c r="IU93" s="37"/>
      <c r="IV93" s="37"/>
      <c r="IW93" s="37"/>
      <c r="IX93" s="37"/>
      <c r="IY93" s="37"/>
      <c r="IZ93" s="37"/>
      <c r="JA93" s="37"/>
      <c r="JB93" s="37"/>
      <c r="JC93" s="37"/>
      <c r="JD93" s="37"/>
      <c r="JE93" s="37"/>
      <c r="JF93" s="37"/>
      <c r="JG93" s="37"/>
      <c r="JH93" s="37"/>
      <c r="JI93" s="37"/>
      <c r="JJ93" s="37"/>
      <c r="JK93" s="37"/>
      <c r="JL93" s="37"/>
      <c r="JM93" s="37"/>
      <c r="JN93" s="37"/>
      <c r="JO93" s="37"/>
      <c r="JP93" s="37"/>
      <c r="JQ93" s="37"/>
      <c r="JR93" s="37"/>
      <c r="JS93" s="37"/>
      <c r="JT93" s="37"/>
      <c r="JU93" s="37"/>
      <c r="JV93" s="37"/>
      <c r="JW93" s="37"/>
      <c r="JX93" s="37"/>
      <c r="JY93" s="37"/>
      <c r="JZ93" s="37"/>
      <c r="KA93" s="37"/>
      <c r="KB93" s="37"/>
      <c r="KC93" s="37"/>
      <c r="KD93" s="37"/>
      <c r="KE93" s="37"/>
      <c r="KF93" s="37"/>
      <c r="KG93" s="37"/>
      <c r="KH93" s="37"/>
      <c r="KI93" s="37"/>
      <c r="KJ93" s="37"/>
      <c r="KK93" s="37"/>
      <c r="KL93" s="37"/>
      <c r="KM93" s="37"/>
      <c r="KN93" s="37"/>
      <c r="KO93" s="37"/>
      <c r="KP93" s="37"/>
      <c r="KQ93" s="37"/>
      <c r="KR93" s="37"/>
      <c r="KS93" s="37"/>
      <c r="KT93" s="37"/>
      <c r="KU93" s="37"/>
      <c r="KV93" s="37"/>
      <c r="KW93" s="37"/>
      <c r="KX93" s="37"/>
      <c r="KY93" s="37"/>
      <c r="KZ93" s="37"/>
      <c r="LA93" s="37"/>
      <c r="LB93" s="37"/>
      <c r="LC93" s="37"/>
      <c r="LD93" s="37"/>
      <c r="LE93" s="37"/>
      <c r="LF93" s="37"/>
      <c r="LG93" s="37"/>
      <c r="LH93" s="37"/>
      <c r="LI93" s="37"/>
      <c r="LJ93" s="37"/>
      <c r="LK93" s="37"/>
      <c r="LL93" s="37"/>
      <c r="LM93" s="37"/>
      <c r="LN93" s="37"/>
      <c r="LO93" s="37"/>
      <c r="LP93" s="37"/>
      <c r="LQ93" s="37"/>
      <c r="LR93" s="37"/>
      <c r="LS93" s="37"/>
      <c r="LT93" s="37"/>
      <c r="LU93" s="37"/>
      <c r="LV93" s="37"/>
      <c r="LW93" s="37"/>
      <c r="LX93" s="37"/>
      <c r="LY93" s="37"/>
      <c r="LZ93" s="37"/>
      <c r="MA93" s="37"/>
      <c r="MB93" s="37"/>
      <c r="MC93" s="37"/>
      <c r="MD93" s="37"/>
      <c r="ME93" s="37"/>
      <c r="MF93" s="37"/>
      <c r="MG93" s="37"/>
      <c r="MH93" s="37"/>
      <c r="MI93" s="37"/>
      <c r="MJ93" s="37"/>
      <c r="MK93" s="37"/>
      <c r="ML93" s="37"/>
      <c r="MM93" s="37"/>
      <c r="MN93" s="37"/>
      <c r="MO93" s="37"/>
      <c r="MP93" s="37"/>
      <c r="MQ93" s="37"/>
      <c r="MR93" s="37"/>
      <c r="MS93" s="37"/>
      <c r="MT93" s="37"/>
      <c r="MU93" s="37"/>
      <c r="MV93" s="37"/>
      <c r="MW93" s="37"/>
      <c r="MX93" s="37"/>
      <c r="MY93" s="37"/>
      <c r="MZ93" s="37"/>
      <c r="NA93" s="37"/>
      <c r="NB93" s="37"/>
      <c r="NC93" s="37"/>
      <c r="ND93" s="37"/>
      <c r="NE93" s="37"/>
      <c r="NF93" s="37"/>
      <c r="NG93" s="37"/>
      <c r="NH93" s="37"/>
      <c r="NI93" s="37"/>
      <c r="NJ93" s="37"/>
      <c r="NK93" s="37"/>
      <c r="NL93" s="37"/>
      <c r="NM93" s="37"/>
      <c r="NN93" s="37"/>
      <c r="NO93" s="37"/>
      <c r="NP93" s="37"/>
      <c r="NQ93" s="37"/>
      <c r="NR93" s="37"/>
      <c r="NS93" s="37"/>
      <c r="NT93" s="37"/>
      <c r="NU93" s="37"/>
      <c r="NV93" s="37"/>
      <c r="NW93" s="37"/>
      <c r="NX93" s="37"/>
      <c r="NY93" s="37"/>
      <c r="NZ93" s="37"/>
      <c r="OA93" s="37"/>
      <c r="OB93" s="37"/>
      <c r="OC93" s="37"/>
      <c r="OD93" s="37"/>
      <c r="OE93" s="37"/>
      <c r="OF93" s="37"/>
      <c r="OG93" s="37"/>
      <c r="OH93" s="37"/>
      <c r="OI93" s="37"/>
      <c r="OJ93" s="37"/>
      <c r="OK93" s="37"/>
      <c r="OL93" s="37"/>
      <c r="OM93" s="37"/>
      <c r="ON93" s="37"/>
      <c r="OO93" s="37"/>
      <c r="OP93" s="37"/>
      <c r="OQ93" s="37"/>
      <c r="OR93" s="37"/>
      <c r="OS93" s="37"/>
      <c r="OT93" s="37"/>
      <c r="OU93" s="37"/>
      <c r="OV93" s="37"/>
      <c r="OW93" s="37"/>
      <c r="OX93" s="37"/>
      <c r="OY93" s="37"/>
      <c r="OZ93" s="37"/>
      <c r="PA93" s="37"/>
      <c r="PB93" s="37"/>
      <c r="PC93" s="37"/>
      <c r="PD93" s="37"/>
      <c r="PE93" s="37"/>
      <c r="PF93" s="37"/>
      <c r="PG93" s="37"/>
      <c r="PH93" s="37"/>
      <c r="PI93" s="37"/>
      <c r="PJ93" s="37"/>
      <c r="PK93" s="37"/>
      <c r="PL93" s="37"/>
      <c r="PM93" s="37"/>
      <c r="PN93" s="37"/>
      <c r="PO93" s="37"/>
      <c r="PP93" s="37"/>
      <c r="PQ93" s="37"/>
      <c r="PR93" s="37"/>
      <c r="PS93" s="37"/>
      <c r="PT93" s="37"/>
      <c r="PU93" s="37"/>
      <c r="PV93" s="37"/>
      <c r="PW93" s="37"/>
      <c r="PX93" s="37"/>
      <c r="PY93" s="37"/>
      <c r="PZ93" s="37"/>
    </row>
    <row r="94" spans="1:442" s="251" customFormat="1" ht="18" customHeight="1" x14ac:dyDescent="0.15">
      <c r="A94" s="31"/>
      <c r="B94" s="597" t="s">
        <v>153</v>
      </c>
      <c r="C94" s="598"/>
      <c r="D94" s="223"/>
      <c r="E94" s="215"/>
      <c r="F94" s="299"/>
      <c r="G94" s="315">
        <f t="shared" si="15"/>
        <v>0</v>
      </c>
      <c r="H94" s="316" t="str">
        <f>D29</f>
        <v>COL01</v>
      </c>
      <c r="I94" s="317" t="str">
        <f>D66</f>
        <v>COL01</v>
      </c>
      <c r="J94" s="318" t="e">
        <f t="shared" ref="J94:J95" si="19">+H94+I94</f>
        <v>#VALUE!</v>
      </c>
      <c r="K94" s="211"/>
      <c r="L94" s="211"/>
      <c r="M94" s="211"/>
      <c r="N94" s="301" t="e">
        <f t="shared" ref="N94:N95" si="20">SUM(J94:M94)</f>
        <v>#VALUE!</v>
      </c>
      <c r="O94" s="301" t="e">
        <f t="shared" ref="O94:O95" si="21">G94-N94</f>
        <v>#VALUE!</v>
      </c>
      <c r="P94" s="215"/>
      <c r="Q94" s="232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  <c r="IO94" s="37"/>
      <c r="IP94" s="37"/>
      <c r="IQ94" s="37"/>
      <c r="IR94" s="37"/>
      <c r="IS94" s="37"/>
      <c r="IT94" s="37"/>
      <c r="IU94" s="37"/>
      <c r="IV94" s="37"/>
      <c r="IW94" s="37"/>
      <c r="IX94" s="37"/>
      <c r="IY94" s="37"/>
      <c r="IZ94" s="37"/>
      <c r="JA94" s="37"/>
      <c r="JB94" s="37"/>
      <c r="JC94" s="37"/>
      <c r="JD94" s="37"/>
      <c r="JE94" s="37"/>
      <c r="JF94" s="37"/>
      <c r="JG94" s="37"/>
      <c r="JH94" s="37"/>
      <c r="JI94" s="37"/>
      <c r="JJ94" s="37"/>
      <c r="JK94" s="37"/>
      <c r="JL94" s="37"/>
      <c r="JM94" s="37"/>
      <c r="JN94" s="37"/>
      <c r="JO94" s="37"/>
      <c r="JP94" s="37"/>
      <c r="JQ94" s="37"/>
      <c r="JR94" s="37"/>
      <c r="JS94" s="37"/>
      <c r="JT94" s="37"/>
      <c r="JU94" s="37"/>
      <c r="JV94" s="37"/>
      <c r="JW94" s="37"/>
      <c r="JX94" s="37"/>
      <c r="JY94" s="37"/>
      <c r="JZ94" s="37"/>
      <c r="KA94" s="37"/>
      <c r="KB94" s="37"/>
      <c r="KC94" s="37"/>
      <c r="KD94" s="37"/>
      <c r="KE94" s="37"/>
      <c r="KF94" s="37"/>
      <c r="KG94" s="37"/>
      <c r="KH94" s="37"/>
      <c r="KI94" s="37"/>
      <c r="KJ94" s="37"/>
      <c r="KK94" s="37"/>
      <c r="KL94" s="37"/>
      <c r="KM94" s="37"/>
      <c r="KN94" s="37"/>
      <c r="KO94" s="37"/>
      <c r="KP94" s="37"/>
      <c r="KQ94" s="37"/>
      <c r="KR94" s="37"/>
      <c r="KS94" s="37"/>
      <c r="KT94" s="37"/>
      <c r="KU94" s="37"/>
      <c r="KV94" s="37"/>
      <c r="KW94" s="37"/>
      <c r="KX94" s="37"/>
      <c r="KY94" s="37"/>
      <c r="KZ94" s="37"/>
      <c r="LA94" s="37"/>
      <c r="LB94" s="37"/>
      <c r="LC94" s="37"/>
      <c r="LD94" s="37"/>
      <c r="LE94" s="37"/>
      <c r="LF94" s="37"/>
      <c r="LG94" s="37"/>
      <c r="LH94" s="37"/>
      <c r="LI94" s="37"/>
      <c r="LJ94" s="37"/>
      <c r="LK94" s="37"/>
      <c r="LL94" s="37"/>
      <c r="LM94" s="37"/>
      <c r="LN94" s="37"/>
      <c r="LO94" s="37"/>
      <c r="LP94" s="37"/>
      <c r="LQ94" s="37"/>
      <c r="LR94" s="37"/>
      <c r="LS94" s="37"/>
      <c r="LT94" s="37"/>
      <c r="LU94" s="37"/>
      <c r="LV94" s="37"/>
      <c r="LW94" s="37"/>
      <c r="LX94" s="37"/>
      <c r="LY94" s="37"/>
      <c r="LZ94" s="37"/>
      <c r="MA94" s="37"/>
      <c r="MB94" s="37"/>
      <c r="MC94" s="37"/>
      <c r="MD94" s="37"/>
      <c r="ME94" s="37"/>
      <c r="MF94" s="37"/>
      <c r="MG94" s="37"/>
      <c r="MH94" s="37"/>
      <c r="MI94" s="37"/>
      <c r="MJ94" s="37"/>
      <c r="MK94" s="37"/>
      <c r="ML94" s="37"/>
      <c r="MM94" s="37"/>
      <c r="MN94" s="37"/>
      <c r="MO94" s="37"/>
      <c r="MP94" s="37"/>
      <c r="MQ94" s="37"/>
      <c r="MR94" s="37"/>
      <c r="MS94" s="37"/>
      <c r="MT94" s="37"/>
      <c r="MU94" s="37"/>
      <c r="MV94" s="37"/>
      <c r="MW94" s="37"/>
      <c r="MX94" s="37"/>
      <c r="MY94" s="37"/>
      <c r="MZ94" s="37"/>
      <c r="NA94" s="37"/>
      <c r="NB94" s="37"/>
      <c r="NC94" s="37"/>
      <c r="ND94" s="37"/>
      <c r="NE94" s="37"/>
      <c r="NF94" s="37"/>
      <c r="NG94" s="37"/>
      <c r="NH94" s="37"/>
      <c r="NI94" s="37"/>
      <c r="NJ94" s="37"/>
      <c r="NK94" s="37"/>
      <c r="NL94" s="37"/>
      <c r="NM94" s="37"/>
      <c r="NN94" s="37"/>
      <c r="NO94" s="37"/>
      <c r="NP94" s="37"/>
      <c r="NQ94" s="37"/>
      <c r="NR94" s="37"/>
      <c r="NS94" s="37"/>
      <c r="NT94" s="37"/>
      <c r="NU94" s="37"/>
      <c r="NV94" s="37"/>
      <c r="NW94" s="37"/>
      <c r="NX94" s="37"/>
      <c r="NY94" s="37"/>
      <c r="NZ94" s="37"/>
      <c r="OA94" s="37"/>
      <c r="OB94" s="37"/>
      <c r="OC94" s="37"/>
      <c r="OD94" s="37"/>
      <c r="OE94" s="37"/>
      <c r="OF94" s="37"/>
      <c r="OG94" s="37"/>
      <c r="OH94" s="37"/>
      <c r="OI94" s="37"/>
      <c r="OJ94" s="37"/>
      <c r="OK94" s="37"/>
      <c r="OL94" s="37"/>
      <c r="OM94" s="37"/>
      <c r="ON94" s="37"/>
      <c r="OO94" s="37"/>
      <c r="OP94" s="37"/>
      <c r="OQ94" s="37"/>
      <c r="OR94" s="37"/>
      <c r="OS94" s="37"/>
      <c r="OT94" s="37"/>
      <c r="OU94" s="37"/>
      <c r="OV94" s="37"/>
      <c r="OW94" s="37"/>
      <c r="OX94" s="37"/>
      <c r="OY94" s="37"/>
      <c r="OZ94" s="37"/>
      <c r="PA94" s="37"/>
      <c r="PB94" s="37"/>
      <c r="PC94" s="37"/>
      <c r="PD94" s="37"/>
      <c r="PE94" s="37"/>
      <c r="PF94" s="37"/>
      <c r="PG94" s="37"/>
      <c r="PH94" s="37"/>
      <c r="PI94" s="37"/>
      <c r="PJ94" s="37"/>
      <c r="PK94" s="37"/>
      <c r="PL94" s="37"/>
      <c r="PM94" s="37"/>
      <c r="PN94" s="37"/>
      <c r="PO94" s="37"/>
      <c r="PP94" s="37"/>
      <c r="PQ94" s="37"/>
      <c r="PR94" s="37"/>
      <c r="PS94" s="37"/>
      <c r="PT94" s="37"/>
      <c r="PU94" s="37"/>
      <c r="PV94" s="37"/>
      <c r="PW94" s="37"/>
      <c r="PX94" s="37"/>
      <c r="PY94" s="37"/>
      <c r="PZ94" s="37"/>
    </row>
    <row r="95" spans="1:442" s="251" customFormat="1" ht="18" customHeight="1" x14ac:dyDescent="0.15">
      <c r="A95" s="31"/>
      <c r="B95" s="599" t="s">
        <v>154</v>
      </c>
      <c r="C95" s="600"/>
      <c r="D95" s="223"/>
      <c r="E95" s="215"/>
      <c r="F95" s="299"/>
      <c r="G95" s="315">
        <f t="shared" si="15"/>
        <v>0</v>
      </c>
      <c r="H95" s="316" t="str">
        <f>D30</f>
        <v>COL01</v>
      </c>
      <c r="I95" s="317" t="str">
        <f>D67</f>
        <v>COL01</v>
      </c>
      <c r="J95" s="318" t="e">
        <f t="shared" si="19"/>
        <v>#VALUE!</v>
      </c>
      <c r="K95" s="211"/>
      <c r="L95" s="211"/>
      <c r="M95" s="211"/>
      <c r="N95" s="301" t="e">
        <f t="shared" si="20"/>
        <v>#VALUE!</v>
      </c>
      <c r="O95" s="301" t="e">
        <f t="shared" si="21"/>
        <v>#VALUE!</v>
      </c>
      <c r="P95" s="215"/>
      <c r="Q95" s="232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  <c r="IQ95" s="37"/>
      <c r="IR95" s="37"/>
      <c r="IS95" s="37"/>
      <c r="IT95" s="37"/>
      <c r="IU95" s="37"/>
      <c r="IV95" s="37"/>
      <c r="IW95" s="37"/>
      <c r="IX95" s="37"/>
      <c r="IY95" s="37"/>
      <c r="IZ95" s="37"/>
      <c r="JA95" s="37"/>
      <c r="JB95" s="37"/>
      <c r="JC95" s="37"/>
      <c r="JD95" s="37"/>
      <c r="JE95" s="37"/>
      <c r="JF95" s="37"/>
      <c r="JG95" s="37"/>
      <c r="JH95" s="37"/>
      <c r="JI95" s="37"/>
      <c r="JJ95" s="37"/>
      <c r="JK95" s="37"/>
      <c r="JL95" s="37"/>
      <c r="JM95" s="37"/>
      <c r="JN95" s="37"/>
      <c r="JO95" s="37"/>
      <c r="JP95" s="37"/>
      <c r="JQ95" s="37"/>
      <c r="JR95" s="37"/>
      <c r="JS95" s="37"/>
      <c r="JT95" s="37"/>
      <c r="JU95" s="37"/>
      <c r="JV95" s="37"/>
      <c r="JW95" s="37"/>
      <c r="JX95" s="37"/>
      <c r="JY95" s="37"/>
      <c r="JZ95" s="37"/>
      <c r="KA95" s="37"/>
      <c r="KB95" s="37"/>
      <c r="KC95" s="37"/>
      <c r="KD95" s="37"/>
      <c r="KE95" s="37"/>
      <c r="KF95" s="37"/>
      <c r="KG95" s="37"/>
      <c r="KH95" s="37"/>
      <c r="KI95" s="37"/>
      <c r="KJ95" s="37"/>
      <c r="KK95" s="37"/>
      <c r="KL95" s="37"/>
      <c r="KM95" s="37"/>
      <c r="KN95" s="37"/>
      <c r="KO95" s="37"/>
      <c r="KP95" s="37"/>
      <c r="KQ95" s="37"/>
      <c r="KR95" s="37"/>
      <c r="KS95" s="37"/>
      <c r="KT95" s="37"/>
      <c r="KU95" s="37"/>
      <c r="KV95" s="37"/>
      <c r="KW95" s="37"/>
      <c r="KX95" s="37"/>
      <c r="KY95" s="37"/>
      <c r="KZ95" s="37"/>
      <c r="LA95" s="37"/>
      <c r="LB95" s="37"/>
      <c r="LC95" s="37"/>
      <c r="LD95" s="37"/>
      <c r="LE95" s="37"/>
      <c r="LF95" s="37"/>
      <c r="LG95" s="37"/>
      <c r="LH95" s="37"/>
      <c r="LI95" s="37"/>
      <c r="LJ95" s="37"/>
      <c r="LK95" s="37"/>
      <c r="LL95" s="37"/>
      <c r="LM95" s="37"/>
      <c r="LN95" s="37"/>
      <c r="LO95" s="37"/>
      <c r="LP95" s="37"/>
      <c r="LQ95" s="37"/>
      <c r="LR95" s="37"/>
      <c r="LS95" s="37"/>
      <c r="LT95" s="37"/>
      <c r="LU95" s="37"/>
      <c r="LV95" s="37"/>
      <c r="LW95" s="37"/>
      <c r="LX95" s="37"/>
      <c r="LY95" s="37"/>
      <c r="LZ95" s="37"/>
      <c r="MA95" s="37"/>
      <c r="MB95" s="37"/>
      <c r="MC95" s="37"/>
      <c r="MD95" s="37"/>
      <c r="ME95" s="37"/>
      <c r="MF95" s="37"/>
      <c r="MG95" s="37"/>
      <c r="MH95" s="37"/>
      <c r="MI95" s="37"/>
      <c r="MJ95" s="37"/>
      <c r="MK95" s="37"/>
      <c r="ML95" s="37"/>
      <c r="MM95" s="37"/>
      <c r="MN95" s="37"/>
      <c r="MO95" s="37"/>
      <c r="MP95" s="37"/>
      <c r="MQ95" s="37"/>
      <c r="MR95" s="37"/>
      <c r="MS95" s="37"/>
      <c r="MT95" s="37"/>
      <c r="MU95" s="37"/>
      <c r="MV95" s="37"/>
      <c r="MW95" s="37"/>
      <c r="MX95" s="37"/>
      <c r="MY95" s="37"/>
      <c r="MZ95" s="37"/>
      <c r="NA95" s="37"/>
      <c r="NB95" s="37"/>
      <c r="NC95" s="37"/>
      <c r="ND95" s="37"/>
      <c r="NE95" s="37"/>
      <c r="NF95" s="37"/>
      <c r="NG95" s="37"/>
      <c r="NH95" s="37"/>
      <c r="NI95" s="37"/>
      <c r="NJ95" s="37"/>
      <c r="NK95" s="37"/>
      <c r="NL95" s="37"/>
      <c r="NM95" s="37"/>
      <c r="NN95" s="37"/>
      <c r="NO95" s="37"/>
      <c r="NP95" s="37"/>
      <c r="NQ95" s="37"/>
      <c r="NR95" s="37"/>
      <c r="NS95" s="37"/>
      <c r="NT95" s="37"/>
      <c r="NU95" s="37"/>
      <c r="NV95" s="37"/>
      <c r="NW95" s="37"/>
      <c r="NX95" s="37"/>
      <c r="NY95" s="37"/>
      <c r="NZ95" s="37"/>
      <c r="OA95" s="37"/>
      <c r="OB95" s="37"/>
      <c r="OC95" s="37"/>
      <c r="OD95" s="37"/>
      <c r="OE95" s="37"/>
      <c r="OF95" s="37"/>
      <c r="OG95" s="37"/>
      <c r="OH95" s="37"/>
      <c r="OI95" s="37"/>
      <c r="OJ95" s="37"/>
      <c r="OK95" s="37"/>
      <c r="OL95" s="37"/>
      <c r="OM95" s="37"/>
      <c r="ON95" s="37"/>
      <c r="OO95" s="37"/>
      <c r="OP95" s="37"/>
      <c r="OQ95" s="37"/>
      <c r="OR95" s="37"/>
      <c r="OS95" s="37"/>
      <c r="OT95" s="37"/>
      <c r="OU95" s="37"/>
      <c r="OV95" s="37"/>
      <c r="OW95" s="37"/>
      <c r="OX95" s="37"/>
      <c r="OY95" s="37"/>
      <c r="OZ95" s="37"/>
      <c r="PA95" s="37"/>
      <c r="PB95" s="37"/>
      <c r="PC95" s="37"/>
      <c r="PD95" s="37"/>
      <c r="PE95" s="37"/>
      <c r="PF95" s="37"/>
      <c r="PG95" s="37"/>
      <c r="PH95" s="37"/>
      <c r="PI95" s="37"/>
      <c r="PJ95" s="37"/>
      <c r="PK95" s="37"/>
      <c r="PL95" s="37"/>
      <c r="PM95" s="37"/>
      <c r="PN95" s="37"/>
      <c r="PO95" s="37"/>
      <c r="PP95" s="37"/>
      <c r="PQ95" s="37"/>
      <c r="PR95" s="37"/>
      <c r="PS95" s="37"/>
      <c r="PT95" s="37"/>
      <c r="PU95" s="37"/>
      <c r="PV95" s="37"/>
      <c r="PW95" s="37"/>
      <c r="PX95" s="37"/>
      <c r="PY95" s="37"/>
      <c r="PZ95" s="37"/>
    </row>
    <row r="96" spans="1:442" ht="18" customHeight="1" x14ac:dyDescent="0.15">
      <c r="B96" s="596" t="s">
        <v>165</v>
      </c>
      <c r="C96" s="596"/>
      <c r="D96" s="253">
        <f t="shared" ref="D96:Q96" si="22">SUM(D87:D95)</f>
        <v>0</v>
      </c>
      <c r="E96" s="254">
        <f t="shared" si="22"/>
        <v>0</v>
      </c>
      <c r="F96" s="255">
        <f t="shared" si="22"/>
        <v>0</v>
      </c>
      <c r="G96" s="253">
        <f t="shared" si="22"/>
        <v>0</v>
      </c>
      <c r="H96" s="254" t="e">
        <f t="shared" si="22"/>
        <v>#VALUE!</v>
      </c>
      <c r="I96" s="256" t="e">
        <f t="shared" si="22"/>
        <v>#VALUE!</v>
      </c>
      <c r="J96" s="255" t="e">
        <f t="shared" si="22"/>
        <v>#VALUE!</v>
      </c>
      <c r="K96" s="254">
        <f t="shared" si="22"/>
        <v>0</v>
      </c>
      <c r="L96" s="256">
        <f t="shared" si="22"/>
        <v>0</v>
      </c>
      <c r="M96" s="255">
        <f t="shared" si="22"/>
        <v>0</v>
      </c>
      <c r="N96" s="253" t="e">
        <f t="shared" si="22"/>
        <v>#VALUE!</v>
      </c>
      <c r="O96" s="253" t="e">
        <f t="shared" si="22"/>
        <v>#VALUE!</v>
      </c>
      <c r="P96" s="254">
        <f t="shared" si="22"/>
        <v>0</v>
      </c>
      <c r="Q96" s="255">
        <f t="shared" si="22"/>
        <v>0</v>
      </c>
      <c r="S96" s="37"/>
      <c r="AB96" s="225"/>
      <c r="AC96" s="225"/>
      <c r="AD96" s="225"/>
      <c r="AE96" s="225"/>
      <c r="AF96" s="225"/>
      <c r="AG96" s="225"/>
      <c r="AH96" s="225"/>
      <c r="AI96" s="225"/>
      <c r="AJ96" s="225"/>
    </row>
    <row r="97" spans="25:32" x14ac:dyDescent="0.15">
      <c r="Y97" s="224"/>
      <c r="AC97" s="224"/>
      <c r="AD97" s="224"/>
      <c r="AE97" s="224"/>
    </row>
    <row r="98" spans="25:32" x14ac:dyDescent="0.15">
      <c r="Y98" s="224"/>
      <c r="AC98" s="224"/>
      <c r="AD98" s="224"/>
      <c r="AE98" s="224"/>
    </row>
    <row r="99" spans="25:32" x14ac:dyDescent="0.15">
      <c r="AC99" s="224"/>
      <c r="AD99" s="224"/>
      <c r="AE99" s="224"/>
    </row>
    <row r="100" spans="25:32" x14ac:dyDescent="0.15">
      <c r="AC100" s="224"/>
      <c r="AD100" s="224"/>
      <c r="AE100" s="224"/>
    </row>
    <row r="101" spans="25:32" x14ac:dyDescent="0.15">
      <c r="AC101" s="224"/>
      <c r="AD101" s="224"/>
      <c r="AE101" s="224"/>
    </row>
    <row r="102" spans="25:32" x14ac:dyDescent="0.15">
      <c r="AC102" s="224"/>
      <c r="AD102" s="224"/>
      <c r="AE102" s="224"/>
    </row>
    <row r="103" spans="25:32" x14ac:dyDescent="0.15">
      <c r="AC103" s="224"/>
      <c r="AD103" s="224"/>
      <c r="AE103" s="224"/>
    </row>
    <row r="104" spans="25:32" x14ac:dyDescent="0.15">
      <c r="AC104" s="224"/>
      <c r="AD104" s="224"/>
      <c r="AE104" s="224"/>
    </row>
    <row r="105" spans="25:32" x14ac:dyDescent="0.15">
      <c r="AA105" s="31"/>
      <c r="AC105" s="224"/>
      <c r="AD105" s="224"/>
      <c r="AE105" s="224"/>
      <c r="AF105" s="31"/>
    </row>
    <row r="106" spans="25:32" x14ac:dyDescent="0.15">
      <c r="AA106" s="31"/>
      <c r="AC106" s="224"/>
      <c r="AD106" s="224"/>
      <c r="AE106" s="224"/>
      <c r="AF106" s="31"/>
    </row>
    <row r="107" spans="25:32" x14ac:dyDescent="0.15">
      <c r="AA107" s="31"/>
      <c r="AC107" s="224"/>
      <c r="AD107" s="224"/>
      <c r="AE107" s="224"/>
      <c r="AF107" s="31"/>
    </row>
    <row r="148" spans="2:33" ht="23.25" hidden="1" customHeight="1" x14ac:dyDescent="0.15"/>
    <row r="149" spans="2:33" ht="23.25" hidden="1" customHeight="1" x14ac:dyDescent="0.15">
      <c r="B149" s="45" t="e">
        <f>SUM(B8:R96)</f>
        <v>#VALUE!</v>
      </c>
      <c r="AG149" s="85" t="e">
        <f>SUM(AG1:AJ148)</f>
        <v>#VALUE!</v>
      </c>
    </row>
    <row r="150" spans="2:33" ht="23.25" customHeight="1" x14ac:dyDescent="0.15"/>
  </sheetData>
  <mergeCells count="123">
    <mergeCell ref="L46:M46"/>
    <mergeCell ref="N71:P71"/>
    <mergeCell ref="L71:M71"/>
    <mergeCell ref="L47:L49"/>
    <mergeCell ref="M47:M49"/>
    <mergeCell ref="P47:P49"/>
    <mergeCell ref="N72:N74"/>
    <mergeCell ref="L72:L74"/>
    <mergeCell ref="M72:M74"/>
    <mergeCell ref="P72:P74"/>
    <mergeCell ref="F47:F49"/>
    <mergeCell ref="O84:O86"/>
    <mergeCell ref="P84:Q84"/>
    <mergeCell ref="E84:F84"/>
    <mergeCell ref="B96:C96"/>
    <mergeCell ref="B87:C87"/>
    <mergeCell ref="B88:C88"/>
    <mergeCell ref="B89:C89"/>
    <mergeCell ref="B91:C91"/>
    <mergeCell ref="B92:C92"/>
    <mergeCell ref="H84:N84"/>
    <mergeCell ref="Q85:Q86"/>
    <mergeCell ref="P85:P86"/>
    <mergeCell ref="B93:C93"/>
    <mergeCell ref="F85:F86"/>
    <mergeCell ref="M85:M86"/>
    <mergeCell ref="N85:N86"/>
    <mergeCell ref="K85:K86"/>
    <mergeCell ref="L85:L86"/>
    <mergeCell ref="B94:C94"/>
    <mergeCell ref="B95:C95"/>
    <mergeCell ref="N47:N49"/>
    <mergeCell ref="O47:O49"/>
    <mergeCell ref="B75:C75"/>
    <mergeCell ref="B29:B31"/>
    <mergeCell ref="B66:B68"/>
    <mergeCell ref="K47:K49"/>
    <mergeCell ref="E46:K46"/>
    <mergeCell ref="B55:B60"/>
    <mergeCell ref="B61:B65"/>
    <mergeCell ref="B69:C69"/>
    <mergeCell ref="B80:C80"/>
    <mergeCell ref="P35:P37"/>
    <mergeCell ref="F35:F37"/>
    <mergeCell ref="O35:O37"/>
    <mergeCell ref="B42:C42"/>
    <mergeCell ref="N35:N37"/>
    <mergeCell ref="K35:K37"/>
    <mergeCell ref="L35:L37"/>
    <mergeCell ref="I35:I37"/>
    <mergeCell ref="J35:J37"/>
    <mergeCell ref="B38:C38"/>
    <mergeCell ref="M35:M37"/>
    <mergeCell ref="H35:H37"/>
    <mergeCell ref="G35:G37"/>
    <mergeCell ref="N46:P46"/>
    <mergeCell ref="E47:E49"/>
    <mergeCell ref="O72:O74"/>
    <mergeCell ref="K10:K12"/>
    <mergeCell ref="I10:I12"/>
    <mergeCell ref="J10:J12"/>
    <mergeCell ref="L34:M34"/>
    <mergeCell ref="B43:C43"/>
    <mergeCell ref="B84:C86"/>
    <mergeCell ref="D84:D86"/>
    <mergeCell ref="E85:E86"/>
    <mergeCell ref="B40:C40"/>
    <mergeCell ref="H85:J85"/>
    <mergeCell ref="G84:G86"/>
    <mergeCell ref="D34:D37"/>
    <mergeCell ref="B24:B27"/>
    <mergeCell ref="B50:B54"/>
    <mergeCell ref="B46:B49"/>
    <mergeCell ref="C46:C49"/>
    <mergeCell ref="D46:D49"/>
    <mergeCell ref="J47:J49"/>
    <mergeCell ref="G47:G49"/>
    <mergeCell ref="H47:H49"/>
    <mergeCell ref="I47:I49"/>
    <mergeCell ref="E72:E74"/>
    <mergeCell ref="F72:F74"/>
    <mergeCell ref="G72:G74"/>
    <mergeCell ref="B6:L6"/>
    <mergeCell ref="B7:R7"/>
    <mergeCell ref="B9:B12"/>
    <mergeCell ref="C9:C12"/>
    <mergeCell ref="D9:D12"/>
    <mergeCell ref="E9:K9"/>
    <mergeCell ref="N34:P34"/>
    <mergeCell ref="M10:M12"/>
    <mergeCell ref="L9:M9"/>
    <mergeCell ref="N9:P9"/>
    <mergeCell ref="P10:P12"/>
    <mergeCell ref="B32:C32"/>
    <mergeCell ref="B13:B17"/>
    <mergeCell ref="B18:B23"/>
    <mergeCell ref="G10:G12"/>
    <mergeCell ref="B34:C37"/>
    <mergeCell ref="H10:H12"/>
    <mergeCell ref="E10:E12"/>
    <mergeCell ref="F10:F12"/>
    <mergeCell ref="E34:K34"/>
    <mergeCell ref="E35:E37"/>
    <mergeCell ref="L10:L12"/>
    <mergeCell ref="O10:O12"/>
    <mergeCell ref="N10:N12"/>
    <mergeCell ref="B79:C79"/>
    <mergeCell ref="B77:C77"/>
    <mergeCell ref="B78:C78"/>
    <mergeCell ref="H72:H74"/>
    <mergeCell ref="I72:I74"/>
    <mergeCell ref="Q50:W50"/>
    <mergeCell ref="Q52:W52"/>
    <mergeCell ref="Q55:W55"/>
    <mergeCell ref="Q56:W56"/>
    <mergeCell ref="Q57:W57"/>
    <mergeCell ref="Q58:W58"/>
    <mergeCell ref="Q76:W76"/>
    <mergeCell ref="B71:C74"/>
    <mergeCell ref="D71:D74"/>
    <mergeCell ref="E71:K71"/>
    <mergeCell ref="J72:J74"/>
    <mergeCell ref="K72:K74"/>
  </mergeCells>
  <phoneticPr fontId="29" type="noConversion"/>
  <dataValidations count="21">
    <dataValidation type="whole" allowBlank="1" showInputMessage="1" showErrorMessage="1" errorTitle="ERROR" error="Por favor ingrese solo Números." sqref="J44:K49 I1:P12 G28 H56 F21:G21 E14:G15 F28 H28 J21:K28 E23:G23 H51:H54 F58:G58 I44:I49 F65 H65 E79:F79 E60:G60 J31:K37 D1:D86 R59:W74 R81:W1048576 N22:P37 G81:K86 E81:F86 I65 H58:H60 G68:I68 R1:W49 R51:W51 R53:W54 Q1:Q74 Q81:Q86 B1:B1048576 C97:Q1048576 X1:AA1048576 AF1:XFD1048576 L44:L49 I15:K17 H21:H25 E1:G12 H1:H12 L14:P17 E19:E21 F19:G19 H19 F17:G17 E17 H14:H17 I21:I25 E25:E28 F25:F26 G26 I28 E31:G37 H31:H37 I31:I37 M44:P49 L19:L37 M22:M38 M59:M60 M40:P42 L39:L42 I42 E42:G42 J42:K42 H42 E56:E58 E51:G52 F56:G56 F54:G54 E54 I52:K54 I58:I60 H44:H49 E44:G49 E63:E65 G65 F63 N63:P74 G63 G79:K79 L76:L79 L81:P86 N77:P79 M63:M75 M77:M79 L63:L74 J63:K65 G69:K74 E68:F74 J68:K68 J58:K60 L56:L60 N59:P60 N53:P54 L53:L54 L51 M51:M54 N51:P51 N56:P57 M56:M57 M19:M20 N19:P20 C92:C96 C1:C86 C88:C90" xr:uid="{00000000-0002-0000-0100-000000000000}">
      <formula1>0</formula1>
      <formula2>100000000000000</formula2>
    </dataValidation>
    <dataValidation type="whole" operator="greaterThanOrEqual" allowBlank="1" showInputMessage="1" showErrorMessage="1" errorTitle="ERROR" error="Por favor ingrese solo Números." promptTitle="Registro :" prompt="Solo para Celíacos." sqref="I13:P13" xr:uid="{00000000-0002-0000-0100-000001000000}">
      <formula1>0</formula1>
    </dataValidation>
    <dataValidation type="whole" allowBlank="1" showInputMessage="1" showErrorMessage="1" errorTitle="ERROR" error="Por favor ingrese solo Números." promptTitle="Registro:" prompt="Solo para Celíacos." sqref="I55:P55 I50:P50" xr:uid="{00000000-0002-0000-0100-000002000000}">
      <formula1>0</formula1>
      <formula2>100000000000000</formula2>
    </dataValidation>
    <dataValidation type="custom" allowBlank="1" showInputMessage="1" showErrorMessage="1" errorTitle="ERROR" error="Por favor ingrese solo Números." promptTitle="Registro:" prompt="Recuerde registrar en Kilogramos." sqref="E16:G16" xr:uid="{00000000-0002-0000-0100-000003000000}">
      <formula1>MOD(E16*1000,1)=0</formula1>
    </dataValidation>
    <dataValidation type="decimal" allowBlank="1" showInputMessage="1" showErrorMessage="1" errorTitle="ERROR" error="Por favor ingrese solo Números." sqref="D96:F96 D90:F90 K96:M96 G87:J96 N87:O96 K90:M90 P90:Q90 P96:Q96" xr:uid="{00000000-0002-0000-0100-000004000000}">
      <formula1>0</formula1>
      <formula2>100000000000000</formula2>
    </dataValidation>
    <dataValidation allowBlank="1" showInputMessage="1" errorTitle="ERROR" error="Por favor ingrese solo Números." sqref="Q75:W80" xr:uid="{00000000-0002-0000-0100-000005000000}"/>
    <dataValidation allowBlank="1" showInputMessage="1" showErrorMessage="1" errorTitle="ERROR" error="Por favor ingrese solo Números." sqref="AB1:AE1048576" xr:uid="{00000000-0002-0000-0100-000006000000}"/>
    <dataValidation type="whole" operator="greaterThanOrEqual" allowBlank="1" showInputMessage="1" showErrorMessage="1" errorTitle="ERROR" error="Por favor ingrese solo Números." promptTitle="Registro:" prompt="Solo para Celíacos." sqref="I18:P18" xr:uid="{00000000-0002-0000-0100-000007000000}">
      <formula1>0</formula1>
    </dataValidation>
    <dataValidation type="whole" operator="greaterThanOrEqual" allowBlank="1" showInputMessage="1" showErrorMessage="1" errorTitle="ERROR" error="Por favor ingrese solo Números." prompt="Sólo excepciones de acuerdo a Norma Técnica." sqref="J77:K78" xr:uid="{00000000-0002-0000-0100-000008000000}">
      <formula1>0</formula1>
    </dataValidation>
    <dataValidation type="custom" operator="greaterThanOrEqual" allowBlank="1" showInputMessage="1" showErrorMessage="1" errorTitle="ERROR" error="Ingrese sólo Números de hasta 3 decimales." sqref="D91:F95" xr:uid="{00000000-0002-0000-0100-000009000000}">
      <formula1>MOD(D91*1000,1)=0</formula1>
    </dataValidation>
    <dataValidation type="whole" operator="greaterThanOrEqual" allowBlank="1" showInputMessage="1" showErrorMessage="1" errorTitle="ERROR" error="Por favor ingrese solo Números." sqref="F27:I27 E13:H13 I14:K14 E18:H18 I19:K19 F20:K20 H26:I26 E50:H50 I51:K51 E55:H55 I56:K56 F64:I64 H63:I63 F57:H57 J57:K57 I57 E80:P80 L75 M76 N75:P76 E75:I78 J75:K76" xr:uid="{00000000-0002-0000-0100-00000A000000}">
      <formula1>0</formula1>
    </dataValidation>
    <dataValidation type="whole" operator="greaterThanOrEqual" allowBlank="1" showInputMessage="1" showErrorMessage="1" sqref="E43:P43 L38 M39:P39 N38:P38 E38:I41 J38:K39" xr:uid="{00000000-0002-0000-0100-00000B000000}">
      <formula1>0</formula1>
    </dataValidation>
    <dataValidation type="whole" operator="greaterThanOrEqual" allowBlank="1" showInputMessage="1" showErrorMessage="1" prompt="Sólo excepciones de acuerdo a Norma Técnica." sqref="J40:K41" xr:uid="{00000000-0002-0000-0100-00000C000000}">
      <formula1>0</formula1>
    </dataValidation>
    <dataValidation type="custom" allowBlank="1" showInputMessage="1" showErrorMessage="1" errorTitle="ERROR" error="Ingrese sólo Números de hasta 3 decimales." sqref="P91:Q95 M58:P58 L52 N52:P52 M21:P21 K91:M95" xr:uid="{00000000-0002-0000-0100-00000D000000}">
      <formula1>MOD(K21*1000,1)=0</formula1>
    </dataValidation>
    <dataValidation type="whole" operator="greaterThanOrEqual" allowBlank="1" showInputMessage="1" showErrorMessage="1" errorTitle="ERROR" error="Por favor ingrese solo Números Enteros." sqref="K87:M89 D87:F89 P87:Q89" xr:uid="{00000000-0002-0000-0100-00000E000000}">
      <formula1>0</formula1>
    </dataValidation>
    <dataValidation type="custom" allowBlank="1" showInputMessage="1" showErrorMessage="1" errorTitle="ERROR" error="Ingrese sólo Números de hasta 3 decimales." sqref="E66:I67" xr:uid="{00000000-0002-0000-0100-00000F000000}">
      <formula1>MOD(XFC66*1000,1)=0</formula1>
    </dataValidation>
    <dataValidation type="custom" allowBlank="1" showInputMessage="1" showErrorMessage="1" errorTitle="ERROR" error="Ingrese sólo Números de hasta 3 decimales." prompt="Sólo excepciones de acuerdo a Norma Técnica." sqref="J66:K67" xr:uid="{00000000-0002-0000-0100-000010000000}">
      <formula1>MOD(D66*1000,1)=0</formula1>
    </dataValidation>
    <dataValidation type="custom" allowBlank="1" showInputMessage="1" showErrorMessage="1" errorTitle="ERROR" error="Ingrese sólo Números de hasta 3 decimales." promptTitle="Registro:" prompt="Recuerde registrar en Kilogramos." sqref="E24:G24 G25" xr:uid="{00000000-0002-0000-0100-000011000000}">
      <formula1>MOD(C23*1000,1)=0</formula1>
    </dataValidation>
    <dataValidation type="custom" operator="greaterThanOrEqual" allowBlank="1" showInputMessage="1" showErrorMessage="1" errorTitle="ERROR" error="Ingrese sólo Números de hasta 3 decimales." prompt="Sólo excepciones de acuerdo a Norma Técnica." sqref="J29:K30" xr:uid="{00000000-0002-0000-0100-000012000000}">
      <formula1>MOD(J29*1000,1)=0</formula1>
    </dataValidation>
    <dataValidation type="custom" allowBlank="1" showInputMessage="1" showErrorMessage="1" errorTitle="ERROR" error="Ingrese sólo Números de hasta 3 decimales." promptTitle="Registro:" prompt="Recuerde registrar en Kilogramos." sqref="E59:G59 E29:I30 E22:G22 E53:G53" xr:uid="{00000000-0002-0000-0100-000013000000}">
      <formula1>MOD(E22*1000,1)=0</formula1>
    </dataValidation>
    <dataValidation type="custom" allowBlank="1" showInputMessage="1" showErrorMessage="1" errorTitle="Error" error="Ingrese sólo Números de hasta 3 decimales." prompt="Recuerde registrar en Kilogramos" sqref="E61:G61 G62" xr:uid="{00000000-0002-0000-0100-000014000000}">
      <formula1>MOD(E61*1000,1)=0</formula1>
    </dataValidation>
  </dataValidations>
  <pageMargins left="0.75" right="0.75" top="1" bottom="1" header="0" footer="0"/>
  <pageSetup orientation="portrait" r:id="rId1"/>
  <headerFooter alignWithMargins="0"/>
  <ignoredErrors>
    <ignoredError sqref="D2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206"/>
  <sheetViews>
    <sheetView showGridLines="0" zoomScaleNormal="100" workbookViewId="0"/>
  </sheetViews>
  <sheetFormatPr baseColWidth="10" defaultColWidth="11.7109375" defaultRowHeight="10.5" x14ac:dyDescent="0.15"/>
  <cols>
    <col min="1" max="1" width="15.42578125" style="49" customWidth="1"/>
    <col min="2" max="2" width="45.28515625" style="49" customWidth="1"/>
    <col min="3" max="3" width="15.5703125" style="49" customWidth="1"/>
    <col min="4" max="4" width="14.42578125" style="49" customWidth="1"/>
    <col min="5" max="5" width="11.85546875" style="49" customWidth="1"/>
    <col min="6" max="6" width="11.5703125" style="49" customWidth="1"/>
    <col min="7" max="7" width="15.7109375" style="49" customWidth="1"/>
    <col min="8" max="8" width="13.7109375" style="49" customWidth="1"/>
    <col min="9" max="9" width="14.85546875" style="49" customWidth="1"/>
    <col min="10" max="10" width="15.140625" style="49" customWidth="1"/>
    <col min="11" max="11" width="12.7109375" style="49" customWidth="1"/>
    <col min="12" max="12" width="11.5703125" style="49" customWidth="1"/>
    <col min="13" max="13" width="11.42578125" style="49" customWidth="1"/>
    <col min="14" max="14" width="11" style="49" customWidth="1"/>
    <col min="15" max="16" width="10.85546875" style="49" customWidth="1"/>
    <col min="17" max="18" width="11.7109375" style="49" customWidth="1"/>
    <col min="19" max="21" width="11.28515625" style="49" customWidth="1"/>
    <col min="22" max="26" width="14" style="49" customWidth="1"/>
    <col min="27" max="27" width="14" style="113" customWidth="1"/>
    <col min="28" max="29" width="14" style="49" customWidth="1"/>
    <col min="30" max="30" width="14" style="113" customWidth="1"/>
    <col min="31" max="40" width="14" style="49" customWidth="1"/>
    <col min="41" max="41" width="13" style="49" customWidth="1"/>
    <col min="42" max="16384" width="11.7109375" style="49"/>
  </cols>
  <sheetData>
    <row r="1" spans="1:30" s="26" customFormat="1" ht="12.75" customHeight="1" x14ac:dyDescent="0.15">
      <c r="B1" s="24" t="s">
        <v>8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AA1" s="111"/>
      <c r="AD1" s="111"/>
    </row>
    <row r="2" spans="1:30" s="26" customFormat="1" ht="12.75" customHeight="1" x14ac:dyDescent="0.15">
      <c r="B2" s="24" t="str">
        <f>CONCATENATE("COMUNA: ",NOMBRE!$B$2," - ","( ",NOMBRE!$C$2,NOMBRE!$D$2,NOMBRE!$E$2,NOMBRE!$F$2,NOMBRE!$G$2," )")</f>
        <v>COMUNA:  - (  )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AA2" s="111"/>
      <c r="AD2" s="111"/>
    </row>
    <row r="3" spans="1:30" s="26" customFormat="1" ht="12.75" customHeight="1" x14ac:dyDescent="0.2">
      <c r="B3" s="24" t="str">
        <f>CONCATENATE("ESTABLECIMIENTO/ESTRATEGIA: ",NOMBRE!$B$3," - ","( ",NOMBRE!$C$3,NOMBRE!$D$3,NOMBRE!$E$3,NOMBRE!$F$3,NOMBRE!$G$3,NOMBRE!$H$3," )")</f>
        <v>ESTABLECIMIENTO/ESTRATEGIA:  - (  )</v>
      </c>
      <c r="C3" s="25"/>
      <c r="D3" s="25"/>
      <c r="E3" s="27"/>
      <c r="F3" s="25"/>
      <c r="G3" s="25"/>
      <c r="H3" s="25"/>
      <c r="I3" s="25"/>
      <c r="J3" s="25"/>
      <c r="K3" s="25"/>
      <c r="L3" s="25"/>
      <c r="M3" s="25"/>
      <c r="AA3" s="111"/>
      <c r="AD3" s="111"/>
    </row>
    <row r="4" spans="1:30" s="26" customFormat="1" ht="12.75" customHeight="1" x14ac:dyDescent="0.15">
      <c r="B4" s="24" t="str">
        <f>CONCATENATE("MES: ",NOMBRE!$B$6," - ","( ",NOMBRE!$C$6,NOMBRE!$D$6," )")</f>
        <v>MES:  - (  )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AA4" s="111"/>
      <c r="AD4" s="111"/>
    </row>
    <row r="5" spans="1:30" s="26" customFormat="1" ht="12.75" customHeight="1" x14ac:dyDescent="0.15">
      <c r="B5" s="24" t="str">
        <f>CONCATENATE("AÑO: ",NOMBRE!$B$7)</f>
        <v>AÑO: 2021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AA5" s="111"/>
      <c r="AD5" s="111"/>
    </row>
    <row r="6" spans="1:30" s="47" customFormat="1" ht="30" customHeight="1" x14ac:dyDescent="0.15">
      <c r="B6" s="24"/>
      <c r="C6" s="46"/>
      <c r="D6" s="46"/>
      <c r="E6" s="46"/>
      <c r="F6" s="46"/>
      <c r="G6" s="46"/>
      <c r="H6" s="46"/>
      <c r="I6" s="46"/>
      <c r="J6" s="46"/>
      <c r="K6" s="46"/>
      <c r="L6" s="46"/>
      <c r="AA6" s="112"/>
      <c r="AD6" s="112"/>
    </row>
    <row r="7" spans="1:30" s="47" customFormat="1" ht="36" customHeight="1" x14ac:dyDescent="0.15">
      <c r="B7" s="626" t="s">
        <v>111</v>
      </c>
      <c r="C7" s="626"/>
      <c r="D7" s="626"/>
      <c r="E7" s="626"/>
      <c r="F7" s="626"/>
      <c r="G7" s="626"/>
      <c r="H7" s="626"/>
      <c r="I7" s="626"/>
      <c r="J7" s="626"/>
      <c r="K7" s="626"/>
      <c r="L7" s="626"/>
      <c r="M7" s="626"/>
      <c r="N7" s="626"/>
      <c r="O7" s="626"/>
      <c r="P7" s="48"/>
      <c r="Q7" s="48"/>
      <c r="AA7" s="112"/>
      <c r="AD7" s="112"/>
    </row>
    <row r="8" spans="1:30" ht="26.25" customHeight="1" x14ac:dyDescent="0.2">
      <c r="B8" s="156" t="s">
        <v>118</v>
      </c>
    </row>
    <row r="9" spans="1:30" ht="35.25" customHeight="1" x14ac:dyDescent="0.15">
      <c r="B9" s="136" t="s">
        <v>112</v>
      </c>
      <c r="C9" s="133" t="s">
        <v>113</v>
      </c>
      <c r="D9" s="132" t="s">
        <v>114</v>
      </c>
      <c r="N9" s="50"/>
      <c r="O9" s="50"/>
    </row>
    <row r="10" spans="1:30" ht="24" customHeight="1" x14ac:dyDescent="0.15">
      <c r="A10" s="374" t="s">
        <v>189</v>
      </c>
      <c r="B10" s="137" t="s">
        <v>105</v>
      </c>
      <c r="C10" s="202" t="s">
        <v>199</v>
      </c>
      <c r="D10" s="236" t="s">
        <v>200</v>
      </c>
      <c r="E10" s="86" t="e">
        <f>$AB10&amp;" "&amp;$AC10</f>
        <v>#REF!</v>
      </c>
      <c r="N10" s="50"/>
      <c r="O10" s="50"/>
      <c r="AC10" s="49" t="e">
        <f>IF(D10&lt;&gt;#REF!," No olvide que el Nº de personas que retira Bebida Láctea Años Dorados (BLAD) en la sección B debe ser igual a los Kilos que retiran en Seccion A.-","")</f>
        <v>#REF!</v>
      </c>
    </row>
    <row r="11" spans="1:30" ht="24" customHeight="1" x14ac:dyDescent="0.15">
      <c r="A11" s="374" t="s">
        <v>190</v>
      </c>
      <c r="B11" s="129" t="s">
        <v>106</v>
      </c>
      <c r="C11" s="238" t="s">
        <v>199</v>
      </c>
      <c r="D11" s="237" t="s">
        <v>200</v>
      </c>
      <c r="E11" s="86" t="e">
        <f>$AB11&amp;" "&amp;$AC11</f>
        <v>#REF!</v>
      </c>
      <c r="N11" s="50"/>
      <c r="O11" s="50"/>
      <c r="AC11" s="49" t="e">
        <f>IF(D11&lt;&gt;#REF!," No olvide que el Nº de personas que retira Bebida Láctea Años Dorados (BLAD) en la sección B debe ser igual a los Kilos que retiran en Seccion A.-","")</f>
        <v>#REF!</v>
      </c>
    </row>
    <row r="12" spans="1:30" ht="24" customHeight="1" x14ac:dyDescent="0.15">
      <c r="A12" s="374" t="s">
        <v>191</v>
      </c>
      <c r="B12" s="138" t="s">
        <v>107</v>
      </c>
      <c r="C12" s="213" t="s">
        <v>199</v>
      </c>
      <c r="D12" s="134" t="s">
        <v>200</v>
      </c>
      <c r="E12" s="86" t="e">
        <f>$AB12&amp;" "&amp;$AC12</f>
        <v>#REF!</v>
      </c>
      <c r="N12" s="50"/>
      <c r="O12" s="50"/>
      <c r="AC12" s="49" t="e">
        <f>IF(D12&lt;&gt;#REF!," No olvide que el Nº de personas que retira Bebida Láctea Años Dorados (BLAD) en la sección B debe ser igual a los Kilos que retiran en Seccion A.-","")</f>
        <v>#REF!</v>
      </c>
    </row>
    <row r="13" spans="1:30" ht="24" customHeight="1" x14ac:dyDescent="0.15">
      <c r="A13" s="374" t="s">
        <v>192</v>
      </c>
      <c r="B13" s="130" t="s">
        <v>108</v>
      </c>
      <c r="C13" s="213" t="s">
        <v>199</v>
      </c>
      <c r="D13" s="134" t="s">
        <v>200</v>
      </c>
      <c r="E13" s="86" t="e">
        <f>$AB13&amp;" "&amp;$AC13</f>
        <v>#REF!</v>
      </c>
      <c r="N13" s="50"/>
      <c r="O13" s="50"/>
      <c r="AC13" s="49" t="e">
        <f>IF(D13&lt;&gt;#REF!," No olvide que el Nº de personas que retira Bebida Láctea Años Dorados (BLAD) en la sección B debe ser igual a los Kilos que retiran en Seccion A.-","")</f>
        <v>#REF!</v>
      </c>
    </row>
    <row r="14" spans="1:30" ht="24" customHeight="1" x14ac:dyDescent="0.15">
      <c r="A14" s="374" t="s">
        <v>193</v>
      </c>
      <c r="B14" s="131" t="s">
        <v>109</v>
      </c>
      <c r="C14" s="201" t="s">
        <v>199</v>
      </c>
      <c r="D14" s="236" t="s">
        <v>200</v>
      </c>
      <c r="E14" s="86" t="e">
        <f>$AB14&amp;" "&amp;$AC14</f>
        <v>#REF!</v>
      </c>
      <c r="N14" s="50"/>
      <c r="O14" s="50"/>
      <c r="AC14" s="49" t="e">
        <f>IF(D14&lt;&gt;#REF!," No olvide que el Nº de personas que retira Bebida Láctea Años Dorados (BLAD) en la sección B debe ser igual a los Kilos que retiran en Seccion A.-","")</f>
        <v>#REF!</v>
      </c>
    </row>
    <row r="15" spans="1:30" ht="26.25" customHeight="1" x14ac:dyDescent="0.15">
      <c r="A15" s="375"/>
      <c r="B15" s="139" t="s">
        <v>24</v>
      </c>
      <c r="C15" s="233">
        <f>SUM(C10:C14)</f>
        <v>0</v>
      </c>
      <c r="D15" s="128">
        <f>SUM(D10:D14)</f>
        <v>0</v>
      </c>
      <c r="N15" s="50"/>
      <c r="O15" s="50"/>
    </row>
    <row r="16" spans="1:30" ht="30" customHeight="1" x14ac:dyDescent="0.2">
      <c r="A16" s="376"/>
      <c r="B16" s="325" t="s">
        <v>117</v>
      </c>
      <c r="C16" s="47"/>
      <c r="E16" s="47"/>
      <c r="F16" s="47"/>
      <c r="G16" s="47"/>
      <c r="H16" s="47"/>
      <c r="I16" s="47"/>
      <c r="J16" s="47"/>
      <c r="K16" s="47"/>
      <c r="L16" s="47"/>
    </row>
    <row r="17" spans="1:32" ht="18" customHeight="1" x14ac:dyDescent="0.15">
      <c r="A17" s="376"/>
      <c r="B17" s="608" t="s">
        <v>112</v>
      </c>
      <c r="C17" s="613" t="s">
        <v>212</v>
      </c>
      <c r="D17" s="614"/>
      <c r="E17" s="614"/>
      <c r="F17" s="614"/>
      <c r="G17" s="615"/>
      <c r="Z17" s="113"/>
      <c r="AA17" s="49"/>
      <c r="AC17" s="113"/>
      <c r="AD17" s="49"/>
    </row>
    <row r="18" spans="1:32" ht="44.25" customHeight="1" x14ac:dyDescent="0.15">
      <c r="A18" s="376"/>
      <c r="B18" s="609"/>
      <c r="C18" s="326" t="s">
        <v>167</v>
      </c>
      <c r="D18" s="327" t="s">
        <v>168</v>
      </c>
      <c r="E18" s="328" t="s">
        <v>169</v>
      </c>
      <c r="F18" s="329" t="s">
        <v>115</v>
      </c>
      <c r="G18" s="330" t="s">
        <v>116</v>
      </c>
      <c r="Z18" s="113"/>
      <c r="AA18" s="49"/>
      <c r="AC18" s="113"/>
      <c r="AD18" s="49"/>
    </row>
    <row r="19" spans="1:32" ht="24" customHeight="1" x14ac:dyDescent="0.15">
      <c r="A19" s="377" t="s">
        <v>194</v>
      </c>
      <c r="B19" s="331" t="s">
        <v>110</v>
      </c>
      <c r="C19" s="492" t="s">
        <v>199</v>
      </c>
      <c r="D19" s="333" t="s">
        <v>200</v>
      </c>
      <c r="E19" s="334" t="s">
        <v>201</v>
      </c>
      <c r="F19" s="335" t="s">
        <v>202</v>
      </c>
      <c r="G19" s="336" t="s">
        <v>203</v>
      </c>
      <c r="H19" s="86" t="e">
        <f>$AA19&amp;" "&amp;$AB19</f>
        <v>#REF!</v>
      </c>
      <c r="Z19" s="113"/>
      <c r="AA19" s="49"/>
      <c r="AB19" s="49" t="e">
        <f>IF(D10&lt;&gt;#REF!," No olvide que el Nº de personas que retira Bebida Láctea Años Dorados (BLAD) debe ser igual a los Kilos que retiran en Seccion A.-","")</f>
        <v>#REF!</v>
      </c>
      <c r="AC19" s="113"/>
      <c r="AD19" s="49" t="str">
        <f>IF($E19=0,"",IF($C10="",IF($E19="",0,1),""))</f>
        <v/>
      </c>
      <c r="AE19" s="49" t="e">
        <f>IF(#REF!=0,"",IF($D10="",IF(#REF!="",0,1),""))</f>
        <v>#REF!</v>
      </c>
    </row>
    <row r="20" spans="1:32" ht="24" customHeight="1" x14ac:dyDescent="0.15">
      <c r="A20" s="377" t="s">
        <v>195</v>
      </c>
      <c r="B20" s="340" t="s">
        <v>106</v>
      </c>
      <c r="C20" s="493" t="s">
        <v>199</v>
      </c>
      <c r="D20" s="342" t="s">
        <v>200</v>
      </c>
      <c r="E20" s="343" t="s">
        <v>201</v>
      </c>
      <c r="F20" s="344" t="s">
        <v>202</v>
      </c>
      <c r="G20" s="345" t="s">
        <v>203</v>
      </c>
      <c r="H20" s="86" t="e">
        <f>$AA20&amp;" "&amp;$AB20</f>
        <v>#REF!</v>
      </c>
      <c r="Z20" s="113"/>
      <c r="AA20" s="49"/>
      <c r="AB20" s="49" t="e">
        <f>IF(D11&lt;&gt;#REF!," No olvide que el Nº de personas que retira Bebida Láctea Años Dorados (BLAD) debe ser igual a los Kilos que retiran en Seccion A.-","")</f>
        <v>#REF!</v>
      </c>
      <c r="AC20" s="113"/>
      <c r="AD20" s="49" t="str">
        <f>IF($E20=0,"",IF($C11="",IF($E20="",0,1),""))</f>
        <v/>
      </c>
      <c r="AE20" s="49" t="e">
        <f>IF(#REF!=0,"",IF($D11="",IF(#REF!="",0,1),""))</f>
        <v>#REF!</v>
      </c>
    </row>
    <row r="21" spans="1:32" ht="26.25" customHeight="1" x14ac:dyDescent="0.15">
      <c r="A21" s="377" t="s">
        <v>196</v>
      </c>
      <c r="B21" s="349" t="s">
        <v>107</v>
      </c>
      <c r="C21" s="493" t="s">
        <v>199</v>
      </c>
      <c r="D21" s="342" t="s">
        <v>200</v>
      </c>
      <c r="E21" s="350" t="s">
        <v>201</v>
      </c>
      <c r="F21" s="344" t="s">
        <v>202</v>
      </c>
      <c r="G21" s="348" t="s">
        <v>203</v>
      </c>
      <c r="H21" s="86" t="e">
        <f>$AA21&amp;" "&amp;$AB21</f>
        <v>#REF!</v>
      </c>
      <c r="Z21" s="113"/>
      <c r="AA21" s="49"/>
      <c r="AB21" s="49" t="e">
        <f>IF(D12&lt;&gt;#REF!," No olvide que el Nº de personas que retira Bebida Láctea Años Dorados (BLAD) debe ser igual a los Kilos que retiran en Seccion A.-","")</f>
        <v>#REF!</v>
      </c>
      <c r="AC21" s="113"/>
      <c r="AD21" s="49" t="str">
        <f>IF($E21=0,"",IF($C12="",IF($E21="",0,1),""))</f>
        <v/>
      </c>
      <c r="AE21" s="49" t="e">
        <f>IF(#REF!=0,"",IF($D12="",IF(#REF!="",0,1),""))</f>
        <v>#REF!</v>
      </c>
    </row>
    <row r="22" spans="1:32" ht="24" customHeight="1" x14ac:dyDescent="0.15">
      <c r="A22" s="377" t="s">
        <v>197</v>
      </c>
      <c r="B22" s="354" t="s">
        <v>108</v>
      </c>
      <c r="C22" s="494" t="s">
        <v>199</v>
      </c>
      <c r="D22" s="350" t="s">
        <v>200</v>
      </c>
      <c r="E22" s="350" t="s">
        <v>201</v>
      </c>
      <c r="F22" s="353" t="s">
        <v>202</v>
      </c>
      <c r="G22" s="345" t="s">
        <v>203</v>
      </c>
      <c r="H22" s="86" t="e">
        <f>$AA22&amp;" "&amp;$AB22</f>
        <v>#REF!</v>
      </c>
      <c r="Z22" s="113"/>
      <c r="AA22" s="49"/>
      <c r="AB22" s="49" t="e">
        <f>IF(D13&lt;&gt;#REF!," No olvide que el Nº de personas que retira Bebida Láctea Años Dorados (BLAD) debe ser igual a los Kilos que retiran en Seccion A.-","")</f>
        <v>#REF!</v>
      </c>
      <c r="AC22" s="113"/>
      <c r="AD22" s="49" t="str">
        <f>IF($E22=0,"",IF($C13="",IF($E22="",0,1),""))</f>
        <v/>
      </c>
      <c r="AE22" s="49" t="e">
        <f>IF(#REF!=0,"",IF($D13="",IF(#REF!="",0,1),""))</f>
        <v>#REF!</v>
      </c>
    </row>
    <row r="23" spans="1:32" ht="24" customHeight="1" x14ac:dyDescent="0.15">
      <c r="A23" s="377" t="s">
        <v>198</v>
      </c>
      <c r="B23" s="356" t="s">
        <v>109</v>
      </c>
      <c r="C23" s="495" t="s">
        <v>199</v>
      </c>
      <c r="D23" s="358" t="s">
        <v>200</v>
      </c>
      <c r="E23" s="358" t="s">
        <v>201</v>
      </c>
      <c r="F23" s="359" t="s">
        <v>202</v>
      </c>
      <c r="G23" s="355" t="s">
        <v>203</v>
      </c>
      <c r="H23" s="86" t="e">
        <f>$AA23&amp;" "&amp;$AB23</f>
        <v>#REF!</v>
      </c>
      <c r="Z23" s="113"/>
      <c r="AA23" s="49"/>
      <c r="AB23" s="49" t="e">
        <f>IF(D14&lt;&gt;#REF!," No olvide que el Nº de personas que retira Bebida Láctea Años Dorados (BLAD) debe ser igual a los Kilos que retiran en Seccion A.-","")</f>
        <v>#REF!</v>
      </c>
      <c r="AC23" s="113"/>
      <c r="AD23" s="49" t="str">
        <f>IF($E23=0,"",IF($C14="",IF($E23="",0,1),""))</f>
        <v/>
      </c>
      <c r="AE23" s="49" t="e">
        <f>IF(#REF!=0,"",IF($D14="",IF(#REF!="",0,1),""))</f>
        <v>#REF!</v>
      </c>
    </row>
    <row r="24" spans="1:32" ht="22.5" customHeight="1" x14ac:dyDescent="0.15">
      <c r="A24" s="378"/>
      <c r="B24" s="362" t="s">
        <v>24</v>
      </c>
      <c r="C24" s="363">
        <f t="shared" ref="C24:G24" si="0">SUM(C19:C23)</f>
        <v>0</v>
      </c>
      <c r="D24" s="364">
        <f t="shared" si="0"/>
        <v>0</v>
      </c>
      <c r="E24" s="364">
        <f t="shared" si="0"/>
        <v>0</v>
      </c>
      <c r="F24" s="365">
        <f t="shared" si="0"/>
        <v>0</v>
      </c>
      <c r="G24" s="366">
        <f t="shared" si="0"/>
        <v>0</v>
      </c>
      <c r="H24" s="91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114"/>
      <c r="AA24" s="92"/>
      <c r="AB24" s="92"/>
      <c r="AC24" s="114"/>
      <c r="AD24" s="92"/>
      <c r="AE24" s="92"/>
      <c r="AF24" s="92"/>
    </row>
    <row r="25" spans="1:32" s="50" customFormat="1" ht="30" customHeight="1" x14ac:dyDescent="0.2">
      <c r="A25" s="379"/>
      <c r="B25" s="156" t="s">
        <v>129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AA25" s="115"/>
      <c r="AD25" s="115"/>
    </row>
    <row r="26" spans="1:32" s="118" customFormat="1" ht="26.25" customHeight="1" x14ac:dyDescent="0.15">
      <c r="A26" s="380"/>
      <c r="B26" s="618" t="s">
        <v>120</v>
      </c>
      <c r="C26" s="618" t="s">
        <v>121</v>
      </c>
      <c r="D26" s="621" t="s">
        <v>122</v>
      </c>
      <c r="E26" s="622"/>
      <c r="F26" s="618" t="s">
        <v>123</v>
      </c>
      <c r="G26" s="610" t="s">
        <v>124</v>
      </c>
      <c r="H26" s="611"/>
      <c r="I26" s="611"/>
      <c r="J26" s="611"/>
      <c r="K26" s="612"/>
      <c r="L26" s="618" t="s">
        <v>128</v>
      </c>
      <c r="M26" s="531" t="s">
        <v>34</v>
      </c>
      <c r="N26" s="533"/>
      <c r="Y26" s="119"/>
      <c r="AB26" s="119"/>
    </row>
    <row r="27" spans="1:32" s="118" customFormat="1" ht="33.75" customHeight="1" x14ac:dyDescent="0.15">
      <c r="A27" s="380"/>
      <c r="B27" s="619"/>
      <c r="C27" s="619"/>
      <c r="D27" s="616" t="s">
        <v>35</v>
      </c>
      <c r="E27" s="629" t="s">
        <v>36</v>
      </c>
      <c r="F27" s="619"/>
      <c r="G27" s="525" t="s">
        <v>125</v>
      </c>
      <c r="H27" s="583" t="s">
        <v>126</v>
      </c>
      <c r="I27" s="564" t="s">
        <v>41</v>
      </c>
      <c r="J27" s="526" t="s">
        <v>37</v>
      </c>
      <c r="K27" s="528" t="s">
        <v>127</v>
      </c>
      <c r="L27" s="627"/>
      <c r="M27" s="583" t="s">
        <v>38</v>
      </c>
      <c r="N27" s="550" t="s">
        <v>39</v>
      </c>
      <c r="Y27" s="119"/>
      <c r="AB27" s="119"/>
    </row>
    <row r="28" spans="1:32" s="118" customFormat="1" ht="22.5" customHeight="1" x14ac:dyDescent="0.15">
      <c r="A28" s="380"/>
      <c r="B28" s="620"/>
      <c r="C28" s="620"/>
      <c r="D28" s="617"/>
      <c r="E28" s="630"/>
      <c r="F28" s="620"/>
      <c r="G28" s="508"/>
      <c r="H28" s="585"/>
      <c r="I28" s="566"/>
      <c r="J28" s="529"/>
      <c r="K28" s="590"/>
      <c r="L28" s="628"/>
      <c r="M28" s="585"/>
      <c r="N28" s="552"/>
      <c r="Y28" s="119"/>
      <c r="AB28" s="119"/>
    </row>
    <row r="29" spans="1:32" s="50" customFormat="1" ht="23.25" customHeight="1" x14ac:dyDescent="0.2">
      <c r="A29" s="381"/>
      <c r="B29" s="144" t="s">
        <v>113</v>
      </c>
      <c r="C29" s="217"/>
      <c r="D29" s="217"/>
      <c r="E29" s="239"/>
      <c r="F29" s="218">
        <f>SUM(C29:E29)</f>
        <v>0</v>
      </c>
      <c r="G29" s="221">
        <f>C15</f>
        <v>0</v>
      </c>
      <c r="H29" s="217"/>
      <c r="I29" s="240"/>
      <c r="J29" s="239"/>
      <c r="K29" s="219">
        <f>SUM(G29:J29)</f>
        <v>0</v>
      </c>
      <c r="L29" s="220">
        <f>F29-K29</f>
        <v>0</v>
      </c>
      <c r="M29" s="217"/>
      <c r="N29" s="239"/>
      <c r="O29" s="86"/>
      <c r="X29" s="88"/>
      <c r="Y29" s="115"/>
      <c r="AB29" s="115"/>
      <c r="AC29" s="93" t="e">
        <f>IF((G29+#REF!)=C15,0,1)</f>
        <v>#REF!</v>
      </c>
    </row>
    <row r="30" spans="1:32" s="50" customFormat="1" ht="23.25" customHeight="1" x14ac:dyDescent="0.2">
      <c r="A30" s="381"/>
      <c r="B30" s="145" t="s">
        <v>114</v>
      </c>
      <c r="C30" s="146"/>
      <c r="D30" s="146"/>
      <c r="E30" s="150"/>
      <c r="F30" s="147">
        <f>SUM(C30:E30)</f>
        <v>0</v>
      </c>
      <c r="G30" s="222">
        <f>D15</f>
        <v>0</v>
      </c>
      <c r="H30" s="146"/>
      <c r="I30" s="143"/>
      <c r="J30" s="150"/>
      <c r="K30" s="148">
        <f>SUM(G30:J30)</f>
        <v>0</v>
      </c>
      <c r="L30" s="149">
        <f>F30-K30</f>
        <v>0</v>
      </c>
      <c r="M30" s="146"/>
      <c r="N30" s="150"/>
      <c r="O30" s="86"/>
      <c r="X30" s="88"/>
      <c r="Y30" s="115"/>
      <c r="AB30" s="115"/>
      <c r="AC30" s="93" t="e">
        <f>IF((G30+#REF!)=D15,0,1)</f>
        <v>#REF!</v>
      </c>
    </row>
    <row r="31" spans="1:32" s="50" customFormat="1" ht="32.25" customHeight="1" x14ac:dyDescent="0.2">
      <c r="A31" s="379"/>
      <c r="B31" s="325" t="s">
        <v>119</v>
      </c>
      <c r="C31" s="90"/>
      <c r="D31" s="90"/>
      <c r="E31" s="90"/>
      <c r="F31" s="90"/>
      <c r="G31" s="90"/>
      <c r="H31" s="90"/>
      <c r="I31" s="90"/>
      <c r="J31" s="126"/>
      <c r="K31" s="126"/>
      <c r="L31" s="126"/>
      <c r="M31" s="44"/>
      <c r="N31" s="44"/>
      <c r="O31" s="44"/>
      <c r="P31" s="44"/>
      <c r="AA31" s="115"/>
      <c r="AD31" s="115"/>
    </row>
    <row r="32" spans="1:32" s="50" customFormat="1" ht="25.5" customHeight="1" x14ac:dyDescent="0.2">
      <c r="A32" s="382"/>
      <c r="B32" s="608" t="s">
        <v>112</v>
      </c>
      <c r="C32" s="623" t="s">
        <v>113</v>
      </c>
      <c r="D32" s="624"/>
      <c r="E32" s="624"/>
      <c r="F32" s="624"/>
      <c r="G32" s="625"/>
      <c r="H32" s="623" t="s">
        <v>114</v>
      </c>
      <c r="I32" s="624"/>
      <c r="J32" s="624"/>
      <c r="K32" s="624"/>
      <c r="L32" s="625"/>
      <c r="M32" s="44"/>
      <c r="N32" s="44"/>
      <c r="O32" s="44"/>
      <c r="P32" s="44"/>
      <c r="AA32" s="115"/>
      <c r="AD32" s="115"/>
    </row>
    <row r="33" spans="1:32" s="50" customFormat="1" ht="50.25" customHeight="1" x14ac:dyDescent="0.2">
      <c r="A33" s="382"/>
      <c r="B33" s="609"/>
      <c r="C33" s="326" t="s">
        <v>167</v>
      </c>
      <c r="D33" s="327" t="s">
        <v>168</v>
      </c>
      <c r="E33" s="328" t="s">
        <v>169</v>
      </c>
      <c r="F33" s="329" t="s">
        <v>115</v>
      </c>
      <c r="G33" s="330" t="s">
        <v>116</v>
      </c>
      <c r="H33" s="326" t="s">
        <v>167</v>
      </c>
      <c r="I33" s="327" t="s">
        <v>168</v>
      </c>
      <c r="J33" s="328" t="s">
        <v>169</v>
      </c>
      <c r="K33" s="329" t="s">
        <v>115</v>
      </c>
      <c r="L33" s="330" t="s">
        <v>116</v>
      </c>
      <c r="M33" s="44"/>
      <c r="N33" s="44"/>
      <c r="O33" s="44"/>
      <c r="P33" s="44"/>
      <c r="AA33" s="115"/>
      <c r="AD33" s="115"/>
    </row>
    <row r="34" spans="1:32" s="50" customFormat="1" ht="22.5" customHeight="1" x14ac:dyDescent="0.2">
      <c r="A34" s="377">
        <v>16200100</v>
      </c>
      <c r="B34" s="331" t="s">
        <v>110</v>
      </c>
      <c r="C34" s="332" t="s">
        <v>199</v>
      </c>
      <c r="D34" s="333" t="s">
        <v>200</v>
      </c>
      <c r="E34" s="334" t="s">
        <v>201</v>
      </c>
      <c r="F34" s="335" t="s">
        <v>202</v>
      </c>
      <c r="G34" s="336" t="s">
        <v>203</v>
      </c>
      <c r="H34" s="337" t="s">
        <v>204</v>
      </c>
      <c r="I34" s="338" t="s">
        <v>205</v>
      </c>
      <c r="J34" s="334" t="s">
        <v>206</v>
      </c>
      <c r="K34" s="335" t="s">
        <v>207</v>
      </c>
      <c r="L34" s="339" t="s">
        <v>208</v>
      </c>
      <c r="M34" s="44"/>
      <c r="N34" s="44"/>
      <c r="O34" s="44"/>
      <c r="P34" s="44"/>
      <c r="AA34" s="115"/>
      <c r="AB34" s="110"/>
      <c r="AC34" s="110"/>
      <c r="AD34" s="113"/>
      <c r="AE34" s="110"/>
      <c r="AF34" s="110"/>
    </row>
    <row r="35" spans="1:32" s="50" customFormat="1" ht="22.5" customHeight="1" x14ac:dyDescent="0.2">
      <c r="A35" s="377">
        <v>16200230</v>
      </c>
      <c r="B35" s="340" t="s">
        <v>106</v>
      </c>
      <c r="C35" s="341" t="s">
        <v>199</v>
      </c>
      <c r="D35" s="342" t="s">
        <v>200</v>
      </c>
      <c r="E35" s="343" t="s">
        <v>201</v>
      </c>
      <c r="F35" s="344" t="s">
        <v>202</v>
      </c>
      <c r="G35" s="345" t="s">
        <v>203</v>
      </c>
      <c r="H35" s="346" t="s">
        <v>204</v>
      </c>
      <c r="I35" s="347" t="s">
        <v>205</v>
      </c>
      <c r="J35" s="343" t="s">
        <v>206</v>
      </c>
      <c r="K35" s="344" t="s">
        <v>207</v>
      </c>
      <c r="L35" s="348" t="s">
        <v>208</v>
      </c>
      <c r="M35" s="44"/>
      <c r="N35" s="44"/>
      <c r="O35" s="44"/>
      <c r="P35" s="44"/>
      <c r="AA35" s="115"/>
      <c r="AB35" s="110"/>
      <c r="AC35" s="110"/>
      <c r="AD35" s="113"/>
      <c r="AE35" s="110"/>
      <c r="AF35" s="110"/>
    </row>
    <row r="36" spans="1:32" s="50" customFormat="1" ht="30" customHeight="1" x14ac:dyDescent="0.2">
      <c r="A36" s="377">
        <v>16200240</v>
      </c>
      <c r="B36" s="349" t="s">
        <v>107</v>
      </c>
      <c r="C36" s="341" t="s">
        <v>199</v>
      </c>
      <c r="D36" s="342" t="s">
        <v>200</v>
      </c>
      <c r="E36" s="350" t="s">
        <v>201</v>
      </c>
      <c r="F36" s="344" t="s">
        <v>202</v>
      </c>
      <c r="G36" s="348" t="s">
        <v>203</v>
      </c>
      <c r="H36" s="351" t="s">
        <v>204</v>
      </c>
      <c r="I36" s="352" t="s">
        <v>205</v>
      </c>
      <c r="J36" s="342" t="s">
        <v>206</v>
      </c>
      <c r="K36" s="353" t="s">
        <v>207</v>
      </c>
      <c r="L36" s="345" t="s">
        <v>208</v>
      </c>
      <c r="M36" s="44"/>
      <c r="N36" s="44"/>
      <c r="O36" s="44"/>
      <c r="P36" s="44"/>
      <c r="AA36" s="115"/>
      <c r="AB36" s="110"/>
      <c r="AC36" s="110"/>
      <c r="AD36" s="115"/>
      <c r="AE36" s="110"/>
      <c r="AF36" s="110"/>
    </row>
    <row r="37" spans="1:32" s="50" customFormat="1" ht="21" customHeight="1" x14ac:dyDescent="0.2">
      <c r="A37" s="377">
        <v>16200200</v>
      </c>
      <c r="B37" s="354" t="s">
        <v>108</v>
      </c>
      <c r="C37" s="346" t="s">
        <v>199</v>
      </c>
      <c r="D37" s="350" t="s">
        <v>200</v>
      </c>
      <c r="E37" s="350" t="s">
        <v>201</v>
      </c>
      <c r="F37" s="353" t="s">
        <v>202</v>
      </c>
      <c r="G37" s="345" t="s">
        <v>203</v>
      </c>
      <c r="H37" s="346" t="s">
        <v>204</v>
      </c>
      <c r="I37" s="347" t="s">
        <v>205</v>
      </c>
      <c r="J37" s="350" t="s">
        <v>206</v>
      </c>
      <c r="K37" s="344" t="s">
        <v>207</v>
      </c>
      <c r="L37" s="355" t="s">
        <v>208</v>
      </c>
      <c r="M37" s="44"/>
      <c r="N37" s="44"/>
      <c r="O37" s="44"/>
      <c r="P37" s="44"/>
      <c r="AA37" s="115"/>
      <c r="AB37" s="110"/>
      <c r="AC37" s="110"/>
      <c r="AD37" s="113"/>
      <c r="AE37" s="110"/>
      <c r="AF37" s="110"/>
    </row>
    <row r="38" spans="1:32" s="50" customFormat="1" ht="22.5" customHeight="1" x14ac:dyDescent="0.2">
      <c r="A38" s="377">
        <v>16200250</v>
      </c>
      <c r="B38" s="356" t="s">
        <v>109</v>
      </c>
      <c r="C38" s="357" t="s">
        <v>199</v>
      </c>
      <c r="D38" s="358" t="s">
        <v>200</v>
      </c>
      <c r="E38" s="358" t="s">
        <v>201</v>
      </c>
      <c r="F38" s="359" t="s">
        <v>202</v>
      </c>
      <c r="G38" s="355" t="s">
        <v>203</v>
      </c>
      <c r="H38" s="357" t="s">
        <v>204</v>
      </c>
      <c r="I38" s="360" t="s">
        <v>205</v>
      </c>
      <c r="J38" s="358" t="s">
        <v>206</v>
      </c>
      <c r="K38" s="361" t="s">
        <v>207</v>
      </c>
      <c r="L38" s="355" t="s">
        <v>208</v>
      </c>
      <c r="M38" s="44"/>
      <c r="N38" s="44"/>
      <c r="O38" s="44"/>
      <c r="P38" s="44"/>
      <c r="AA38" s="115"/>
      <c r="AB38" s="110"/>
      <c r="AC38" s="110"/>
      <c r="AD38" s="113"/>
      <c r="AE38" s="110"/>
      <c r="AF38" s="110"/>
    </row>
    <row r="39" spans="1:32" s="50" customFormat="1" ht="24.75" customHeight="1" x14ac:dyDescent="0.2">
      <c r="A39" s="491"/>
      <c r="B39" s="490" t="s">
        <v>24</v>
      </c>
      <c r="C39" s="363">
        <f t="shared" ref="C39:H39" si="1">SUM(C34:C38)</f>
        <v>0</v>
      </c>
      <c r="D39" s="364">
        <f t="shared" si="1"/>
        <v>0</v>
      </c>
      <c r="E39" s="364">
        <f t="shared" si="1"/>
        <v>0</v>
      </c>
      <c r="F39" s="365">
        <f t="shared" si="1"/>
        <v>0</v>
      </c>
      <c r="G39" s="366">
        <f t="shared" si="1"/>
        <v>0</v>
      </c>
      <c r="H39" s="367">
        <f t="shared" si="1"/>
        <v>0</v>
      </c>
      <c r="I39" s="368">
        <f t="shared" ref="I39:L39" si="2">SUM(I34:I38)</f>
        <v>0</v>
      </c>
      <c r="J39" s="364">
        <f t="shared" si="2"/>
        <v>0</v>
      </c>
      <c r="K39" s="365">
        <f t="shared" si="2"/>
        <v>0</v>
      </c>
      <c r="L39" s="366">
        <f t="shared" si="2"/>
        <v>0</v>
      </c>
      <c r="M39" s="44"/>
      <c r="N39" s="44"/>
      <c r="O39" s="44"/>
      <c r="P39" s="44"/>
      <c r="AA39" s="115"/>
      <c r="AB39" s="110"/>
      <c r="AC39" s="110"/>
      <c r="AD39" s="113"/>
      <c r="AE39" s="110"/>
      <c r="AF39" s="110"/>
    </row>
    <row r="40" spans="1:32" s="50" customFormat="1" x14ac:dyDescent="0.15">
      <c r="AA40" s="115"/>
      <c r="AB40" s="110"/>
      <c r="AD40" s="115"/>
    </row>
    <row r="41" spans="1:32" s="50" customFormat="1" x14ac:dyDescent="0.15">
      <c r="B41" s="49"/>
      <c r="AA41" s="115"/>
      <c r="AD41" s="115"/>
    </row>
    <row r="42" spans="1:32" s="50" customFormat="1" x14ac:dyDescent="0.15">
      <c r="AA42" s="115"/>
      <c r="AD42" s="115"/>
    </row>
    <row r="43" spans="1:32" s="50" customFormat="1" x14ac:dyDescent="0.15">
      <c r="AA43" s="115"/>
      <c r="AD43" s="115"/>
    </row>
    <row r="44" spans="1:32" s="50" customFormat="1" x14ac:dyDescent="0.15">
      <c r="AA44" s="115"/>
      <c r="AD44" s="115"/>
    </row>
    <row r="45" spans="1:32" s="50" customFormat="1" x14ac:dyDescent="0.15">
      <c r="B45" s="51"/>
      <c r="AA45" s="115"/>
      <c r="AD45" s="115"/>
    </row>
    <row r="46" spans="1:32" s="50" customFormat="1" x14ac:dyDescent="0.15">
      <c r="AA46" s="115"/>
      <c r="AD46" s="115"/>
    </row>
    <row r="47" spans="1:32" s="50" customFormat="1" x14ac:dyDescent="0.15">
      <c r="AA47" s="115"/>
      <c r="AD47" s="115"/>
    </row>
    <row r="48" spans="1:32" s="50" customFormat="1" ht="15" customHeight="1" x14ac:dyDescent="0.15">
      <c r="AA48" s="115"/>
      <c r="AD48" s="115"/>
    </row>
    <row r="49" spans="27:30" s="50" customFormat="1" x14ac:dyDescent="0.15">
      <c r="AA49" s="115"/>
      <c r="AD49" s="115"/>
    </row>
    <row r="50" spans="27:30" s="50" customFormat="1" x14ac:dyDescent="0.15">
      <c r="AA50" s="115"/>
      <c r="AD50" s="115"/>
    </row>
    <row r="51" spans="27:30" s="50" customFormat="1" x14ac:dyDescent="0.15">
      <c r="AA51" s="115"/>
      <c r="AD51" s="115"/>
    </row>
    <row r="52" spans="27:30" s="50" customFormat="1" x14ac:dyDescent="0.15">
      <c r="AA52" s="115"/>
      <c r="AD52" s="115"/>
    </row>
    <row r="53" spans="27:30" s="50" customFormat="1" ht="15" customHeight="1" x14ac:dyDescent="0.15">
      <c r="AA53" s="115"/>
      <c r="AD53" s="115"/>
    </row>
    <row r="54" spans="27:30" s="50" customFormat="1" x14ac:dyDescent="0.15">
      <c r="AA54" s="115"/>
      <c r="AD54" s="115"/>
    </row>
    <row r="55" spans="27:30" s="50" customFormat="1" x14ac:dyDescent="0.15">
      <c r="AA55" s="115"/>
      <c r="AD55" s="115"/>
    </row>
    <row r="56" spans="27:30" s="50" customFormat="1" x14ac:dyDescent="0.15">
      <c r="AA56" s="115"/>
      <c r="AD56" s="115"/>
    </row>
    <row r="58" spans="27:30" ht="19.5" customHeight="1" x14ac:dyDescent="0.15"/>
    <row r="204" spans="2:31" ht="13.5" customHeight="1" x14ac:dyDescent="0.15"/>
    <row r="205" spans="2:31" ht="13.5" customHeight="1" x14ac:dyDescent="0.15">
      <c r="B205" s="52" t="e">
        <f>SUM(B8:O39)</f>
        <v>#REF!</v>
      </c>
      <c r="AE205" s="87" t="e">
        <f>SUM(AE1:AF204)</f>
        <v>#REF!</v>
      </c>
    </row>
    <row r="206" spans="2:31" ht="13.5" customHeight="1" x14ac:dyDescent="0.15"/>
  </sheetData>
  <mergeCells count="22">
    <mergeCell ref="B7:O7"/>
    <mergeCell ref="B17:B18"/>
    <mergeCell ref="L26:L28"/>
    <mergeCell ref="N27:N28"/>
    <mergeCell ref="F26:F28"/>
    <mergeCell ref="E27:E28"/>
    <mergeCell ref="K27:K28"/>
    <mergeCell ref="M27:M28"/>
    <mergeCell ref="G27:G28"/>
    <mergeCell ref="H27:H28"/>
    <mergeCell ref="I27:I28"/>
    <mergeCell ref="J27:J28"/>
    <mergeCell ref="M26:N26"/>
    <mergeCell ref="B32:B33"/>
    <mergeCell ref="G26:K26"/>
    <mergeCell ref="C17:G17"/>
    <mergeCell ref="D27:D28"/>
    <mergeCell ref="B26:B28"/>
    <mergeCell ref="C26:C28"/>
    <mergeCell ref="D26:E26"/>
    <mergeCell ref="C32:G32"/>
    <mergeCell ref="H32:L32"/>
  </mergeCells>
  <phoneticPr fontId="29" type="noConversion"/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120"/>
  <sheetViews>
    <sheetView showGridLines="0" zoomScaleNormal="100" workbookViewId="0"/>
  </sheetViews>
  <sheetFormatPr baseColWidth="10" defaultRowHeight="12.75" x14ac:dyDescent="0.2"/>
  <cols>
    <col min="1" max="2" width="1.85546875" customWidth="1"/>
    <col min="3" max="3" width="8.85546875" customWidth="1"/>
    <col min="4" max="4" width="39.28515625" customWidth="1"/>
    <col min="5" max="5" width="34" customWidth="1"/>
    <col min="6" max="6" width="27.140625" customWidth="1"/>
    <col min="7" max="7" width="71" customWidth="1"/>
    <col min="8" max="8" width="17.42578125" customWidth="1"/>
    <col min="11" max="11" width="0" hidden="1" customWidth="1"/>
    <col min="12" max="12" width="13.85546875" hidden="1" customWidth="1"/>
    <col min="13" max="14" width="14.140625" hidden="1" customWidth="1"/>
    <col min="15" max="17" width="14.140625" customWidth="1"/>
  </cols>
  <sheetData>
    <row r="1" spans="1:13" ht="18" customHeight="1" x14ac:dyDescent="0.2">
      <c r="A1" s="53"/>
      <c r="B1" s="53"/>
      <c r="C1" s="54" t="s">
        <v>42</v>
      </c>
      <c r="D1" s="55"/>
      <c r="E1" s="56"/>
      <c r="F1" s="57"/>
      <c r="G1" s="53"/>
      <c r="H1" s="53"/>
      <c r="I1" s="58"/>
      <c r="J1" s="58"/>
      <c r="K1" s="58"/>
      <c r="L1" s="58"/>
    </row>
    <row r="2" spans="1:13" ht="21" customHeight="1" x14ac:dyDescent="0.2">
      <c r="A2" s="53"/>
      <c r="B2" s="53"/>
      <c r="C2" s="59" t="s">
        <v>43</v>
      </c>
      <c r="D2" s="60"/>
      <c r="E2" s="61"/>
      <c r="F2" s="62"/>
      <c r="G2" s="53"/>
      <c r="H2" s="53"/>
      <c r="I2" s="58"/>
      <c r="J2" s="58"/>
      <c r="K2" s="58"/>
      <c r="L2" s="58"/>
    </row>
    <row r="3" spans="1:13" ht="21" customHeight="1" thickBot="1" x14ac:dyDescent="0.25">
      <c r="A3" s="53"/>
      <c r="B3" s="53"/>
      <c r="C3" s="63" t="s">
        <v>44</v>
      </c>
      <c r="D3" s="64"/>
      <c r="E3" s="65"/>
      <c r="F3" s="66"/>
      <c r="G3" s="53"/>
      <c r="H3" s="53"/>
      <c r="I3" s="58"/>
      <c r="J3" s="58"/>
      <c r="K3" s="58"/>
      <c r="L3" s="58"/>
    </row>
    <row r="4" spans="1:13" ht="42.75" customHeight="1" x14ac:dyDescent="0.2">
      <c r="A4" s="53"/>
      <c r="B4" s="53"/>
      <c r="C4" s="99" t="str">
        <f>CONCATENATE("ESTABLECIMIENTO/ESTRATEGIA: ",NOMBRE!B3," - ","( ",NOMBRE!C3,NOMBRE!D3,NOMBRE!E3,NOMBRE!F3,NOMBRE!G3,NOMBRE!H3," )")</f>
        <v>ESTABLECIMIENTO/ESTRATEGIA:  - (  )</v>
      </c>
      <c r="D4" s="53"/>
      <c r="E4" s="53"/>
      <c r="F4" s="53"/>
      <c r="G4" s="53"/>
      <c r="H4" s="53"/>
      <c r="I4" s="58"/>
      <c r="J4" s="58"/>
      <c r="K4" s="58"/>
      <c r="L4" s="58"/>
    </row>
    <row r="5" spans="1:13" ht="44.25" customHeight="1" x14ac:dyDescent="0.2">
      <c r="A5" s="53"/>
      <c r="B5" s="53"/>
      <c r="C5" s="53"/>
      <c r="D5" s="67" t="s">
        <v>45</v>
      </c>
      <c r="E5" s="68" t="s">
        <v>46</v>
      </c>
      <c r="F5" s="68" t="s">
        <v>47</v>
      </c>
      <c r="G5" s="68" t="s">
        <v>48</v>
      </c>
      <c r="H5" s="58"/>
      <c r="I5" s="58"/>
      <c r="J5" s="58"/>
      <c r="K5" s="58"/>
    </row>
    <row r="6" spans="1:13" ht="22.5" customHeight="1" x14ac:dyDescent="0.2">
      <c r="A6" s="53"/>
      <c r="B6" s="53"/>
      <c r="C6" s="53"/>
      <c r="D6" s="69" t="s">
        <v>49</v>
      </c>
      <c r="E6" s="70" t="str">
        <f>IF((NOMBRE!AG7)=0,"","SIN INFORMACIÓN")</f>
        <v>SIN INFORMACIÓN</v>
      </c>
      <c r="F6" s="71"/>
      <c r="G6" s="71"/>
      <c r="H6" s="58"/>
      <c r="I6" s="58"/>
      <c r="J6" s="58"/>
      <c r="K6" s="58"/>
      <c r="M6" t="s">
        <v>50</v>
      </c>
    </row>
    <row r="7" spans="1:13" ht="22.5" customHeight="1" x14ac:dyDescent="0.2">
      <c r="A7" s="53"/>
      <c r="B7" s="53"/>
      <c r="C7" s="53"/>
      <c r="D7" s="69" t="s">
        <v>51</v>
      </c>
      <c r="E7" s="70" t="e">
        <f>IF(('D15'!B149)=0,"SIN INFORMACIÓN","")</f>
        <v>#VALUE!</v>
      </c>
      <c r="F7" s="72"/>
      <c r="G7" s="73"/>
      <c r="H7" s="58"/>
      <c r="I7" s="58"/>
      <c r="J7" s="58"/>
      <c r="K7" s="58"/>
      <c r="M7" t="s">
        <v>52</v>
      </c>
    </row>
    <row r="8" spans="1:13" ht="22.5" customHeight="1" x14ac:dyDescent="0.2">
      <c r="A8" s="53"/>
      <c r="B8" s="53"/>
      <c r="C8" s="53"/>
      <c r="D8" s="69" t="s">
        <v>53</v>
      </c>
      <c r="E8" s="70" t="e">
        <f>IF(('D16'!B205)=0,"SIN INFORMACIÓN","")</f>
        <v>#REF!</v>
      </c>
      <c r="F8" s="72"/>
      <c r="G8" s="73"/>
      <c r="H8" s="58"/>
      <c r="I8" s="58"/>
      <c r="J8" s="58"/>
      <c r="K8" s="58"/>
      <c r="M8" t="s">
        <v>54</v>
      </c>
    </row>
    <row r="9" spans="1:13" ht="4.5" customHeight="1" x14ac:dyDescent="0.2">
      <c r="A9" s="53"/>
      <c r="B9" s="53"/>
      <c r="C9" s="53"/>
      <c r="D9" s="71"/>
      <c r="E9" s="71"/>
      <c r="F9" s="71"/>
      <c r="G9" s="71"/>
      <c r="H9" s="58"/>
      <c r="I9" s="58"/>
      <c r="J9" s="58"/>
      <c r="K9" s="58"/>
      <c r="M9" t="s">
        <v>55</v>
      </c>
    </row>
    <row r="10" spans="1:13" ht="22.5" customHeight="1" x14ac:dyDescent="0.2">
      <c r="A10" s="53"/>
      <c r="B10" s="53"/>
      <c r="C10" s="53"/>
      <c r="D10" s="69" t="s">
        <v>56</v>
      </c>
      <c r="E10" s="74">
        <f>COUNTIF(E6:E8,"SIN INFORMACIÓN")</f>
        <v>1</v>
      </c>
      <c r="F10" s="71"/>
      <c r="G10" s="71"/>
      <c r="H10" s="58"/>
      <c r="I10" s="58"/>
      <c r="J10" s="58"/>
      <c r="K10" s="58"/>
      <c r="M10" t="s">
        <v>57</v>
      </c>
    </row>
    <row r="11" spans="1:13" ht="22.5" customHeight="1" x14ac:dyDescent="0.2">
      <c r="A11" s="53"/>
      <c r="B11" s="53"/>
      <c r="C11" s="53"/>
      <c r="D11" s="69" t="s">
        <v>62</v>
      </c>
      <c r="E11" s="74" t="e">
        <f>+'D15'!AG149</f>
        <v>#VALUE!</v>
      </c>
      <c r="F11" s="75"/>
      <c r="G11" s="71"/>
      <c r="H11" s="53"/>
      <c r="I11" s="58"/>
      <c r="J11" s="58"/>
      <c r="K11" s="58"/>
      <c r="L11" s="58"/>
    </row>
    <row r="12" spans="1:13" ht="22.5" customHeight="1" x14ac:dyDescent="0.2">
      <c r="A12" s="53"/>
      <c r="B12" s="53"/>
      <c r="C12" s="53"/>
      <c r="D12" s="69" t="s">
        <v>63</v>
      </c>
      <c r="E12" s="74" t="e">
        <f>+'D16'!AE205</f>
        <v>#REF!</v>
      </c>
      <c r="F12" s="75"/>
      <c r="G12" s="71"/>
      <c r="H12" s="53"/>
      <c r="I12" s="58"/>
      <c r="J12" s="58"/>
      <c r="K12" s="58"/>
      <c r="L12" s="58"/>
    </row>
    <row r="13" spans="1:13" ht="14.25" x14ac:dyDescent="0.2">
      <c r="A13" s="53"/>
      <c r="B13" s="53"/>
      <c r="C13" s="53"/>
      <c r="D13" s="69" t="s">
        <v>58</v>
      </c>
      <c r="E13" s="74" t="e">
        <f>SUM(E10:E12)</f>
        <v>#VALUE!</v>
      </c>
      <c r="F13" s="53"/>
      <c r="G13" s="53"/>
      <c r="H13" s="53"/>
      <c r="I13" s="58"/>
      <c r="J13" s="58"/>
      <c r="K13" s="58"/>
      <c r="L13" s="58"/>
    </row>
    <row r="14" spans="1:13" x14ac:dyDescent="0.2">
      <c r="A14" s="53"/>
      <c r="B14" s="53"/>
      <c r="C14" s="53"/>
      <c r="D14" s="53"/>
      <c r="E14" s="53"/>
      <c r="F14" s="53"/>
      <c r="G14" s="53"/>
      <c r="H14" s="53"/>
      <c r="I14" s="58"/>
      <c r="J14" s="58"/>
      <c r="K14" s="58"/>
      <c r="L14" s="58"/>
    </row>
    <row r="15" spans="1:13" x14ac:dyDescent="0.2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</row>
    <row r="16" spans="1:13" x14ac:dyDescent="0.2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</row>
    <row r="17" spans="1:12" x14ac:dyDescent="0.2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</row>
    <row r="18" spans="1:12" x14ac:dyDescent="0.2">
      <c r="A18" s="58"/>
      <c r="B18" s="58"/>
      <c r="C18" s="58"/>
      <c r="D18" s="58"/>
      <c r="E18" s="76">
        <f>NOMBRE!AG7</f>
        <v>5</v>
      </c>
      <c r="F18" s="58"/>
      <c r="G18" s="58"/>
      <c r="H18" s="58"/>
      <c r="I18" s="58"/>
      <c r="J18" s="58"/>
      <c r="K18" s="58"/>
      <c r="L18" s="58"/>
    </row>
    <row r="19" spans="1:12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</row>
    <row r="20" spans="1:12" x14ac:dyDescent="0.2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</row>
    <row r="21" spans="1:12" x14ac:dyDescent="0.2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</row>
    <row r="22" spans="1:12" x14ac:dyDescent="0.2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</row>
    <row r="23" spans="1:12" x14ac:dyDescent="0.2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</row>
    <row r="24" spans="1:12" x14ac:dyDescent="0.2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x14ac:dyDescent="0.2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</row>
    <row r="26" spans="1:12" x14ac:dyDescent="0.2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</row>
    <row r="27" spans="1:12" x14ac:dyDescent="0.2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</row>
    <row r="28" spans="1:12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</row>
    <row r="29" spans="1:12" x14ac:dyDescent="0.2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</row>
    <row r="30" spans="1:12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</row>
    <row r="31" spans="1:12" x14ac:dyDescent="0.2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</row>
    <row r="32" spans="1:12" x14ac:dyDescent="0.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</row>
    <row r="33" spans="1:12" x14ac:dyDescent="0.2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</row>
    <row r="34" spans="1:12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</row>
    <row r="35" spans="1:12" x14ac:dyDescent="0.2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  <row r="36" spans="1:12" x14ac:dyDescent="0.2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</row>
    <row r="37" spans="1:12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</row>
    <row r="38" spans="1:12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</row>
    <row r="39" spans="1:12" x14ac:dyDescent="0.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</row>
    <row r="40" spans="1:12" x14ac:dyDescent="0.2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</row>
    <row r="41" spans="1:12" x14ac:dyDescent="0.2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</row>
    <row r="42" spans="1:12" x14ac:dyDescent="0.2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</row>
    <row r="43" spans="1:12" x14ac:dyDescent="0.2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</row>
    <row r="100" spans="5:5" hidden="1" x14ac:dyDescent="0.2">
      <c r="E100" s="89">
        <f>NOMBRE!AG7</f>
        <v>5</v>
      </c>
    </row>
    <row r="119" ht="10.15" customHeight="1" x14ac:dyDescent="0.2"/>
    <row r="120" s="77" customFormat="1" hidden="1" x14ac:dyDescent="0.2"/>
  </sheetData>
  <sheetProtection password="F1EC" sheet="1" objects="1" scenarios="1"/>
  <phoneticPr fontId="29" type="noConversion"/>
  <dataValidations disablePrompts="1" count="1">
    <dataValidation type="list" allowBlank="1" showInputMessage="1" showErrorMessage="1" sqref="F7:F8" xr:uid="{00000000-0002-0000-0300-000000000000}">
      <formula1>$M$6:$M$10</formula1>
    </dataValidation>
  </dataValidations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H14"/>
  <sheetViews>
    <sheetView showGridLines="0" zoomScaleNormal="100" workbookViewId="0"/>
  </sheetViews>
  <sheetFormatPr baseColWidth="10" defaultRowHeight="12.75" x14ac:dyDescent="0.2"/>
  <cols>
    <col min="1" max="1" width="13.140625" customWidth="1"/>
    <col min="2" max="2" width="44.85546875" customWidth="1"/>
    <col min="3" max="3" width="1.7109375" customWidth="1"/>
    <col min="4" max="4" width="2" customWidth="1"/>
    <col min="5" max="5" width="5.5703125" customWidth="1"/>
    <col min="6" max="6" width="4.85546875" customWidth="1"/>
    <col min="8" max="8" width="8" customWidth="1"/>
  </cols>
  <sheetData>
    <row r="1" spans="2:8" ht="13.5" thickBot="1" x14ac:dyDescent="0.25"/>
    <row r="2" spans="2:8" ht="45" customHeight="1" thickBot="1" x14ac:dyDescent="0.25">
      <c r="B2" s="631" t="s">
        <v>59</v>
      </c>
      <c r="C2" s="632"/>
      <c r="D2" s="632"/>
      <c r="E2" s="632"/>
      <c r="F2" s="632"/>
      <c r="G2" s="632"/>
      <c r="H2" s="633"/>
    </row>
    <row r="4" spans="2:8" x14ac:dyDescent="0.2">
      <c r="B4" s="100" t="str">
        <f>CONCATENATE("ESTABLECIMIENTO/ESTRATEGIA: ",NOMBRE!B3," - ","( ",NOMBRE!C3,NOMBRE!D3,NOMBRE!E3,NOMBRE!F3,NOMBRE!G3,NOMBRE!H3,NOMBRE!I3," )")</f>
        <v>ESTABLECIMIENTO/ESTRATEGIA:  - ( Falta Cód. Estab. )</v>
      </c>
    </row>
    <row r="5" spans="2:8" x14ac:dyDescent="0.2">
      <c r="D5" s="78"/>
      <c r="E5" s="78"/>
      <c r="F5" s="78"/>
      <c r="G5" s="78"/>
      <c r="H5" s="78"/>
    </row>
    <row r="6" spans="2:8" ht="13.5" thickBot="1" x14ac:dyDescent="0.25">
      <c r="B6" s="83"/>
      <c r="D6" s="78"/>
      <c r="E6" s="78"/>
      <c r="F6" s="78"/>
      <c r="G6" s="78"/>
      <c r="H6" s="78"/>
    </row>
    <row r="7" spans="2:8" ht="30.75" customHeight="1" thickBot="1" x14ac:dyDescent="0.25">
      <c r="B7" s="79" t="s">
        <v>60</v>
      </c>
      <c r="D7" s="78"/>
      <c r="E7" s="80"/>
      <c r="F7" s="81"/>
      <c r="G7" s="81"/>
      <c r="H7" s="82"/>
    </row>
    <row r="8" spans="2:8" x14ac:dyDescent="0.2">
      <c r="D8" s="78"/>
      <c r="E8" s="78"/>
      <c r="F8" s="78"/>
      <c r="G8" s="78"/>
      <c r="H8" s="78"/>
    </row>
    <row r="9" spans="2:8" ht="7.5" customHeight="1" thickBot="1" x14ac:dyDescent="0.25">
      <c r="D9" s="78"/>
      <c r="E9" s="78"/>
      <c r="F9" s="78"/>
      <c r="G9" s="78"/>
      <c r="H9" s="78"/>
    </row>
    <row r="10" spans="2:8" ht="26.25" customHeight="1" x14ac:dyDescent="0.2">
      <c r="B10" s="634" t="e">
        <f>IF(Control!E13&gt;0,"ANTES DE EJECUTAR SUS MACROS REVISE LA HOJA CONTROL, EXISTEN ERRORES","")</f>
        <v>#VALUE!</v>
      </c>
      <c r="C10" s="635"/>
      <c r="D10" s="635"/>
      <c r="E10" s="635"/>
      <c r="F10" s="635"/>
      <c r="G10" s="635"/>
      <c r="H10" s="636"/>
    </row>
    <row r="11" spans="2:8" ht="26.25" customHeight="1" thickBot="1" x14ac:dyDescent="0.25">
      <c r="B11" s="637"/>
      <c r="C11" s="638"/>
      <c r="D11" s="638"/>
      <c r="E11" s="638"/>
      <c r="F11" s="638"/>
      <c r="G11" s="638"/>
      <c r="H11" s="639"/>
    </row>
    <row r="14" spans="2:8" x14ac:dyDescent="0.2">
      <c r="B14" s="84" t="s">
        <v>61</v>
      </c>
    </row>
  </sheetData>
  <sheetProtection algorithmName="SHA-512" hashValue="VR02JP1l1hBFhzww1Z3r9odKdZpSr8lecWgNPGPQOPHbShZeCO+zbHrKP16bfp6z8Z8YrYiM317uCbec0KqS2A==" saltValue="/sa6cmcvI+vNP3j5qg7uTw==" spinCount="100000" sheet="1" objects="1" scenarios="1"/>
  <mergeCells count="2">
    <mergeCell ref="B2:H2"/>
    <mergeCell ref="B10:H11"/>
  </mergeCells>
  <phoneticPr fontId="29" type="noConversion"/>
  <pageMargins left="0.75" right="0.75" top="1" bottom="1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RESPALDAARCHIVO">
                <anchor moveWithCells="1" sizeWithCells="1">
                  <from>
                    <xdr:col>4</xdr:col>
                    <xdr:colOff>66675</xdr:colOff>
                    <xdr:row>6</xdr:row>
                    <xdr:rowOff>66675</xdr:rowOff>
                  </from>
                  <to>
                    <xdr:col>7</xdr:col>
                    <xdr:colOff>476250</xdr:colOff>
                    <xdr:row>6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D15</vt:lpstr>
      <vt:lpstr>D16</vt:lpstr>
      <vt:lpstr>Control</vt:lpstr>
      <vt:lpstr>MACROS</vt:lpstr>
    </vt:vector>
  </TitlesOfParts>
  <Company>Propietario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dayra campos</cp:lastModifiedBy>
  <dcterms:created xsi:type="dcterms:W3CDTF">2012-01-06T18:23:03Z</dcterms:created>
  <dcterms:modified xsi:type="dcterms:W3CDTF">2023-02-16T12:47:52Z</dcterms:modified>
</cp:coreProperties>
</file>