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16\Anuario 2015\1. Población\"/>
    </mc:Choice>
  </mc:AlternateContent>
  <bookViews>
    <workbookView xWindow="-15" yWindow="6090" windowWidth="28815" windowHeight="6135" tabRatio="294"/>
  </bookViews>
  <sheets>
    <sheet name="ELQUI" sheetId="1" r:id="rId1"/>
    <sheet name="LIMARI" sheetId="2" r:id="rId2"/>
    <sheet name="CHOAPA" sheetId="3" r:id="rId3"/>
  </sheets>
  <definedNames>
    <definedName name="_xlnm.Print_Area" localSheetId="2">CHOAPA!$A$1:$S$102</definedName>
    <definedName name="_xlnm.Print_Area" localSheetId="0">ELQUI!$A$1:$S$117</definedName>
    <definedName name="_xlnm.Print_Area" localSheetId="1">LIMARI!$A$1:$S$111</definedName>
    <definedName name="_xlnm.Print_Titles" localSheetId="2">CHOAPA!$1:$4</definedName>
    <definedName name="_xlnm.Print_Titles" localSheetId="0">ELQUI!$1:$4</definedName>
    <definedName name="_xlnm.Print_Titles" localSheetId="1">LIMARI!$1:$4</definedName>
  </definedNames>
  <calcPr calcId="152511"/>
</workbook>
</file>

<file path=xl/calcChain.xml><?xml version="1.0" encoding="utf-8"?>
<calcChain xmlns="http://schemas.openxmlformats.org/spreadsheetml/2006/main">
  <c r="C10" i="3" l="1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B10" i="3"/>
  <c r="S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B10" i="2"/>
  <c r="S11" i="1"/>
  <c r="S11" i="3"/>
  <c r="R11" i="2"/>
  <c r="S11" i="2"/>
  <c r="S10" i="1" s="1"/>
  <c r="S108" i="2"/>
  <c r="S38" i="2" s="1"/>
  <c r="S37" i="2" s="1"/>
  <c r="S105" i="2"/>
  <c r="S104" i="2"/>
  <c r="S102" i="2"/>
  <c r="S101" i="2"/>
  <c r="S100" i="2"/>
  <c r="S99" i="2"/>
  <c r="S96" i="2"/>
  <c r="S95" i="2"/>
  <c r="S94" i="2"/>
  <c r="S93" i="2"/>
  <c r="S92" i="2"/>
  <c r="S91" i="2"/>
  <c r="S90" i="2"/>
  <c r="S87" i="2"/>
  <c r="S86" i="2"/>
  <c r="S85" i="2"/>
  <c r="S84" i="2"/>
  <c r="S83" i="2"/>
  <c r="S13" i="2" s="1"/>
  <c r="S80" i="2"/>
  <c r="S73" i="2"/>
  <c r="S72" i="2"/>
  <c r="S70" i="2"/>
  <c r="S69" i="2"/>
  <c r="S67" i="2"/>
  <c r="S66" i="2"/>
  <c r="S65" i="2"/>
  <c r="S64" i="2"/>
  <c r="S29" i="2" s="1"/>
  <c r="S61" i="2"/>
  <c r="S26" i="2" s="1"/>
  <c r="S60" i="2"/>
  <c r="S54" i="2" s="1"/>
  <c r="S59" i="2"/>
  <c r="S58" i="2"/>
  <c r="S23" i="2" s="1"/>
  <c r="S57" i="2"/>
  <c r="S56" i="2"/>
  <c r="S55" i="2"/>
  <c r="S52" i="2"/>
  <c r="S17" i="2" s="1"/>
  <c r="S51" i="2"/>
  <c r="S16" i="2" s="1"/>
  <c r="S50" i="2"/>
  <c r="S49" i="2"/>
  <c r="S48" i="2"/>
  <c r="S45" i="2"/>
  <c r="S35" i="2"/>
  <c r="S34" i="2" s="1"/>
  <c r="S32" i="2"/>
  <c r="S31" i="2"/>
  <c r="S24" i="2"/>
  <c r="S22" i="2"/>
  <c r="S21" i="2"/>
  <c r="S15" i="2"/>
  <c r="S12" i="1"/>
  <c r="S107" i="2" l="1"/>
  <c r="S98" i="2"/>
  <c r="S89" i="2"/>
  <c r="S20" i="2"/>
  <c r="S19" i="2" s="1"/>
  <c r="S82" i="2"/>
  <c r="S14" i="2"/>
  <c r="S12" i="2" s="1"/>
  <c r="S63" i="2"/>
  <c r="S30" i="2"/>
  <c r="S28" i="2" s="1"/>
  <c r="S25" i="2"/>
  <c r="S47" i="2"/>
  <c r="S46" i="2" s="1"/>
  <c r="S81" i="2" l="1"/>
  <c r="S67" i="1" l="1"/>
  <c r="S78" i="1"/>
  <c r="S41" i="1" s="1"/>
  <c r="S77" i="1"/>
  <c r="S40" i="1" s="1"/>
  <c r="S76" i="1"/>
  <c r="S75" i="1"/>
  <c r="S74" i="1"/>
  <c r="S37" i="1" s="1"/>
  <c r="S73" i="1"/>
  <c r="S36" i="1" s="1"/>
  <c r="S72" i="1"/>
  <c r="S71" i="1"/>
  <c r="S34" i="1" s="1"/>
  <c r="S70" i="1"/>
  <c r="S69" i="1"/>
  <c r="S64" i="1"/>
  <c r="S27" i="1" s="1"/>
  <c r="S63" i="1"/>
  <c r="S62" i="1"/>
  <c r="S61" i="1"/>
  <c r="S60" i="1"/>
  <c r="S58" i="1" s="1"/>
  <c r="S59" i="1"/>
  <c r="S55" i="1"/>
  <c r="S54" i="1"/>
  <c r="S53" i="1"/>
  <c r="S16" i="1" s="1"/>
  <c r="S52" i="1"/>
  <c r="S51" i="1"/>
  <c r="S50" i="1"/>
  <c r="S39" i="1"/>
  <c r="S38" i="1"/>
  <c r="S35" i="1"/>
  <c r="S33" i="1"/>
  <c r="S32" i="1"/>
  <c r="S26" i="1"/>
  <c r="S25" i="1"/>
  <c r="S24" i="1"/>
  <c r="S23" i="1"/>
  <c r="S22" i="1"/>
  <c r="S18" i="1"/>
  <c r="S17" i="1"/>
  <c r="S15" i="1"/>
  <c r="S13" i="1"/>
  <c r="S43" i="3"/>
  <c r="S44" i="3"/>
  <c r="R42" i="3"/>
  <c r="B75" i="3"/>
  <c r="S76" i="3"/>
  <c r="S67" i="3"/>
  <c r="S35" i="3" s="1"/>
  <c r="S64" i="3"/>
  <c r="S32" i="3" s="1"/>
  <c r="S56" i="3"/>
  <c r="S55" i="3"/>
  <c r="S54" i="3"/>
  <c r="S53" i="3"/>
  <c r="S52" i="3"/>
  <c r="S51" i="3"/>
  <c r="S50" i="3"/>
  <c r="S49" i="3"/>
  <c r="S48" i="3"/>
  <c r="S47" i="3"/>
  <c r="S46" i="3"/>
  <c r="B12" i="3"/>
  <c r="S28" i="3"/>
  <c r="S24" i="3"/>
  <c r="S23" i="3"/>
  <c r="S22" i="3"/>
  <c r="S21" i="3"/>
  <c r="S20" i="3"/>
  <c r="S19" i="3"/>
  <c r="S18" i="3"/>
  <c r="S17" i="3"/>
  <c r="S16" i="3"/>
  <c r="S15" i="3"/>
  <c r="S14" i="3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R30" i="1"/>
  <c r="S115" i="1"/>
  <c r="S114" i="1"/>
  <c r="S113" i="1"/>
  <c r="S112" i="1"/>
  <c r="S111" i="1"/>
  <c r="S110" i="1"/>
  <c r="S109" i="1"/>
  <c r="S108" i="1"/>
  <c r="S107" i="1"/>
  <c r="S106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B104" i="1"/>
  <c r="B67" i="1"/>
  <c r="B30" i="1"/>
  <c r="S60" i="3"/>
  <c r="S96" i="3"/>
  <c r="S89" i="1"/>
  <c r="S88" i="1"/>
  <c r="S98" i="1"/>
  <c r="S96" i="1"/>
  <c r="S30" i="1" l="1"/>
  <c r="S21" i="1"/>
  <c r="S49" i="1"/>
  <c r="S14" i="1"/>
  <c r="S12" i="3"/>
  <c r="S104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8" i="1" l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47" i="1" l="1"/>
  <c r="S42" i="3"/>
  <c r="S87" i="1"/>
  <c r="S90" i="1"/>
  <c r="S91" i="1"/>
  <c r="S92" i="1"/>
  <c r="B86" i="1"/>
  <c r="B25" i="2" l="1"/>
  <c r="B24" i="2"/>
  <c r="B23" i="2"/>
  <c r="B22" i="2"/>
  <c r="B21" i="2"/>
  <c r="B20" i="2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B19" i="2" l="1"/>
  <c r="D12" i="1"/>
  <c r="C12" i="1"/>
  <c r="B12" i="1"/>
  <c r="S92" i="3"/>
  <c r="S88" i="3"/>
  <c r="S87" i="3"/>
  <c r="S86" i="3"/>
  <c r="S85" i="3"/>
  <c r="S84" i="3"/>
  <c r="S83" i="3"/>
  <c r="S82" i="3"/>
  <c r="S81" i="3"/>
  <c r="S80" i="3"/>
  <c r="S79" i="3"/>
  <c r="S78" i="3"/>
  <c r="S101" i="1"/>
  <c r="S100" i="1"/>
  <c r="S99" i="1"/>
  <c r="S97" i="1"/>
  <c r="S99" i="3"/>
  <c r="S86" i="1" l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S34" i="3" l="1"/>
  <c r="S30" i="3"/>
  <c r="S26" i="3"/>
  <c r="S98" i="3"/>
  <c r="S94" i="3"/>
  <c r="S90" i="3"/>
  <c r="S66" i="3"/>
  <c r="S62" i="3"/>
  <c r="S58" i="3"/>
  <c r="D54" i="2"/>
  <c r="B54" i="2"/>
  <c r="C54" i="2"/>
  <c r="B69" i="2"/>
  <c r="B63" i="2"/>
  <c r="B47" i="2"/>
  <c r="B58" i="1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B34" i="2"/>
  <c r="B37" i="2"/>
  <c r="B95" i="1"/>
  <c r="B26" i="3"/>
  <c r="B30" i="3"/>
  <c r="B66" i="3"/>
  <c r="C34" i="2"/>
  <c r="C37" i="2"/>
  <c r="C58" i="1"/>
  <c r="C95" i="1"/>
  <c r="C26" i="3"/>
  <c r="C30" i="3"/>
  <c r="C66" i="3"/>
  <c r="D34" i="2"/>
  <c r="D37" i="2"/>
  <c r="D58" i="1"/>
  <c r="D95" i="1"/>
  <c r="D26" i="3"/>
  <c r="D30" i="3"/>
  <c r="D66" i="3"/>
  <c r="E34" i="2"/>
  <c r="E37" i="2"/>
  <c r="E58" i="1"/>
  <c r="E95" i="1"/>
  <c r="E26" i="3"/>
  <c r="E30" i="3"/>
  <c r="E66" i="3"/>
  <c r="F34" i="2"/>
  <c r="F37" i="2"/>
  <c r="F58" i="1"/>
  <c r="F95" i="1"/>
  <c r="F26" i="3"/>
  <c r="F30" i="3"/>
  <c r="F66" i="3"/>
  <c r="G34" i="2"/>
  <c r="G37" i="2"/>
  <c r="G58" i="1"/>
  <c r="G95" i="1"/>
  <c r="G26" i="3"/>
  <c r="G30" i="3"/>
  <c r="G66" i="3"/>
  <c r="H34" i="2"/>
  <c r="H37" i="2"/>
  <c r="H58" i="1"/>
  <c r="H95" i="1"/>
  <c r="H26" i="3"/>
  <c r="H30" i="3"/>
  <c r="H66" i="3"/>
  <c r="I34" i="2"/>
  <c r="I37" i="2"/>
  <c r="I58" i="1"/>
  <c r="I95" i="1"/>
  <c r="I26" i="3"/>
  <c r="I30" i="3"/>
  <c r="I66" i="3"/>
  <c r="J34" i="2"/>
  <c r="J37" i="2"/>
  <c r="J58" i="1"/>
  <c r="J95" i="1"/>
  <c r="J26" i="3"/>
  <c r="J30" i="3"/>
  <c r="J66" i="3"/>
  <c r="K34" i="2"/>
  <c r="K37" i="2"/>
  <c r="K58" i="1"/>
  <c r="K95" i="1"/>
  <c r="K26" i="3"/>
  <c r="K30" i="3"/>
  <c r="K66" i="3"/>
  <c r="L34" i="2"/>
  <c r="L37" i="2"/>
  <c r="L58" i="1"/>
  <c r="L95" i="1"/>
  <c r="L26" i="3"/>
  <c r="L30" i="3"/>
  <c r="L66" i="3"/>
  <c r="M34" i="2"/>
  <c r="M37" i="2"/>
  <c r="M58" i="1"/>
  <c r="M95" i="1"/>
  <c r="M26" i="3"/>
  <c r="M30" i="3"/>
  <c r="M66" i="3"/>
  <c r="N34" i="2"/>
  <c r="N37" i="2"/>
  <c r="N58" i="1"/>
  <c r="N95" i="1"/>
  <c r="N26" i="3"/>
  <c r="N30" i="3"/>
  <c r="N66" i="3"/>
  <c r="O34" i="2"/>
  <c r="O37" i="2"/>
  <c r="O58" i="1"/>
  <c r="O95" i="1"/>
  <c r="O26" i="3"/>
  <c r="O30" i="3"/>
  <c r="O66" i="3"/>
  <c r="P34" i="2"/>
  <c r="P37" i="2"/>
  <c r="P58" i="1"/>
  <c r="P95" i="1"/>
  <c r="P26" i="3"/>
  <c r="P30" i="3"/>
  <c r="P66" i="3"/>
  <c r="Q34" i="2"/>
  <c r="Q37" i="2"/>
  <c r="Q58" i="1"/>
  <c r="Q95" i="1"/>
  <c r="Q26" i="3"/>
  <c r="Q30" i="3"/>
  <c r="Q66" i="3"/>
  <c r="R34" i="2"/>
  <c r="R37" i="2"/>
  <c r="R58" i="1"/>
  <c r="R95" i="1"/>
  <c r="R26" i="3"/>
  <c r="R30" i="3"/>
  <c r="R66" i="3"/>
  <c r="B82" i="2"/>
  <c r="B89" i="2"/>
  <c r="B98" i="2"/>
  <c r="B104" i="2"/>
  <c r="B107" i="2"/>
  <c r="B76" i="3"/>
  <c r="B90" i="3"/>
  <c r="B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R98" i="2"/>
  <c r="P98" i="2"/>
  <c r="N98" i="2"/>
  <c r="L98" i="2"/>
  <c r="J98" i="2"/>
  <c r="H98" i="2"/>
  <c r="F98" i="2"/>
  <c r="D98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72" i="2"/>
  <c r="B44" i="3"/>
  <c r="B58" i="3"/>
  <c r="B62" i="3"/>
  <c r="R82" i="2"/>
  <c r="R76" i="3"/>
  <c r="Q82" i="2"/>
  <c r="Q76" i="3"/>
  <c r="P82" i="2"/>
  <c r="P76" i="3"/>
  <c r="O82" i="2"/>
  <c r="O76" i="3"/>
  <c r="N82" i="2"/>
  <c r="N76" i="3"/>
  <c r="M82" i="2"/>
  <c r="M76" i="3"/>
  <c r="L82" i="2"/>
  <c r="L76" i="3"/>
  <c r="K82" i="2"/>
  <c r="K76" i="3"/>
  <c r="J82" i="2"/>
  <c r="J76" i="3"/>
  <c r="I82" i="2"/>
  <c r="I76" i="3"/>
  <c r="H82" i="2"/>
  <c r="H76" i="3"/>
  <c r="G82" i="2"/>
  <c r="G76" i="3"/>
  <c r="F82" i="2"/>
  <c r="F76" i="3"/>
  <c r="E82" i="2"/>
  <c r="E76" i="3"/>
  <c r="D82" i="2"/>
  <c r="D76" i="3"/>
  <c r="C82" i="2"/>
  <c r="C76" i="3"/>
  <c r="R47" i="2"/>
  <c r="R54" i="2"/>
  <c r="R63" i="2"/>
  <c r="R69" i="2"/>
  <c r="R72" i="2"/>
  <c r="R44" i="3"/>
  <c r="R58" i="3"/>
  <c r="R62" i="3"/>
  <c r="Q47" i="2"/>
  <c r="Q54" i="2"/>
  <c r="Q63" i="2"/>
  <c r="Q69" i="2"/>
  <c r="Q72" i="2"/>
  <c r="Q44" i="3"/>
  <c r="Q58" i="3"/>
  <c r="Q62" i="3"/>
  <c r="P47" i="2"/>
  <c r="P54" i="2"/>
  <c r="P63" i="2"/>
  <c r="P69" i="2"/>
  <c r="P72" i="2"/>
  <c r="P44" i="3"/>
  <c r="P58" i="3"/>
  <c r="P62" i="3"/>
  <c r="O47" i="2"/>
  <c r="O54" i="2"/>
  <c r="O63" i="2"/>
  <c r="O69" i="2"/>
  <c r="O72" i="2"/>
  <c r="O44" i="3"/>
  <c r="O58" i="3"/>
  <c r="O62" i="3"/>
  <c r="N47" i="2"/>
  <c r="N54" i="2"/>
  <c r="N63" i="2"/>
  <c r="N69" i="2"/>
  <c r="N72" i="2"/>
  <c r="N44" i="3"/>
  <c r="N58" i="3"/>
  <c r="N62" i="3"/>
  <c r="M47" i="2"/>
  <c r="M54" i="2"/>
  <c r="M63" i="2"/>
  <c r="M69" i="2"/>
  <c r="M72" i="2"/>
  <c r="M44" i="3"/>
  <c r="M58" i="3"/>
  <c r="M62" i="3"/>
  <c r="L47" i="2"/>
  <c r="L54" i="2"/>
  <c r="L63" i="2"/>
  <c r="L69" i="2"/>
  <c r="L72" i="2"/>
  <c r="L44" i="3"/>
  <c r="L58" i="3"/>
  <c r="L62" i="3"/>
  <c r="K47" i="2"/>
  <c r="K54" i="2"/>
  <c r="K63" i="2"/>
  <c r="K69" i="2"/>
  <c r="K72" i="2"/>
  <c r="K44" i="3"/>
  <c r="K58" i="3"/>
  <c r="K62" i="3"/>
  <c r="J47" i="2"/>
  <c r="J54" i="2"/>
  <c r="J63" i="2"/>
  <c r="J69" i="2"/>
  <c r="J72" i="2"/>
  <c r="J44" i="3"/>
  <c r="J58" i="3"/>
  <c r="J62" i="3"/>
  <c r="I47" i="2"/>
  <c r="I54" i="2"/>
  <c r="I63" i="2"/>
  <c r="I69" i="2"/>
  <c r="I72" i="2"/>
  <c r="I44" i="3"/>
  <c r="I58" i="3"/>
  <c r="I62" i="3"/>
  <c r="H47" i="2"/>
  <c r="H54" i="2"/>
  <c r="H63" i="2"/>
  <c r="H69" i="2"/>
  <c r="H72" i="2"/>
  <c r="H44" i="3"/>
  <c r="H58" i="3"/>
  <c r="H62" i="3"/>
  <c r="G47" i="2"/>
  <c r="G54" i="2"/>
  <c r="G63" i="2"/>
  <c r="G69" i="2"/>
  <c r="G72" i="2"/>
  <c r="G44" i="3"/>
  <c r="G58" i="3"/>
  <c r="G62" i="3"/>
  <c r="F47" i="2"/>
  <c r="F54" i="2"/>
  <c r="F63" i="2"/>
  <c r="F69" i="2"/>
  <c r="F72" i="2"/>
  <c r="F44" i="3"/>
  <c r="F58" i="3"/>
  <c r="F62" i="3"/>
  <c r="E47" i="2"/>
  <c r="E54" i="2"/>
  <c r="E63" i="2"/>
  <c r="E69" i="2"/>
  <c r="E72" i="2"/>
  <c r="E44" i="3"/>
  <c r="E58" i="3"/>
  <c r="E62" i="3"/>
  <c r="D47" i="2"/>
  <c r="D63" i="2"/>
  <c r="D69" i="2"/>
  <c r="D72" i="2"/>
  <c r="D44" i="3"/>
  <c r="D58" i="3"/>
  <c r="D62" i="3"/>
  <c r="C47" i="2"/>
  <c r="C63" i="2"/>
  <c r="C69" i="2"/>
  <c r="C72" i="2"/>
  <c r="C44" i="3"/>
  <c r="C58" i="3"/>
  <c r="C62" i="3"/>
  <c r="C98" i="2"/>
  <c r="E98" i="2"/>
  <c r="G98" i="2"/>
  <c r="I98" i="2"/>
  <c r="K98" i="2"/>
  <c r="M98" i="2"/>
  <c r="O98" i="2"/>
  <c r="Q98" i="2"/>
  <c r="S95" i="1"/>
  <c r="G75" i="3" l="1"/>
  <c r="N34" i="3"/>
  <c r="M34" i="3"/>
  <c r="I34" i="3"/>
  <c r="K75" i="3"/>
  <c r="E75" i="3"/>
  <c r="C75" i="3"/>
  <c r="F34" i="3"/>
  <c r="O34" i="3"/>
  <c r="I48" i="1"/>
  <c r="N85" i="1"/>
  <c r="J85" i="1"/>
  <c r="C85" i="1"/>
  <c r="R81" i="2"/>
  <c r="J12" i="2"/>
  <c r="B12" i="2"/>
  <c r="R48" i="1"/>
  <c r="P85" i="1"/>
  <c r="E85" i="1"/>
  <c r="M12" i="1"/>
  <c r="S75" i="3"/>
  <c r="Q43" i="3"/>
  <c r="H12" i="3"/>
  <c r="J12" i="3"/>
  <c r="I12" i="3"/>
  <c r="G85" i="1"/>
  <c r="L48" i="1"/>
  <c r="J21" i="1"/>
  <c r="O21" i="1"/>
  <c r="K21" i="1"/>
  <c r="P21" i="1"/>
  <c r="K85" i="1"/>
  <c r="L85" i="1"/>
  <c r="O85" i="1"/>
  <c r="B28" i="2"/>
  <c r="I19" i="2"/>
  <c r="P12" i="2"/>
  <c r="L12" i="2"/>
  <c r="D12" i="2"/>
  <c r="D81" i="2"/>
  <c r="P81" i="2"/>
  <c r="E34" i="3"/>
  <c r="R34" i="3"/>
  <c r="C34" i="3"/>
  <c r="G34" i="3"/>
  <c r="J75" i="3"/>
  <c r="R75" i="3"/>
  <c r="J34" i="3"/>
  <c r="P28" i="2"/>
  <c r="E46" i="2"/>
  <c r="N28" i="2"/>
  <c r="G28" i="2"/>
  <c r="N19" i="2"/>
  <c r="F19" i="2"/>
  <c r="C19" i="2"/>
  <c r="H19" i="2"/>
  <c r="C46" i="2"/>
  <c r="F46" i="2"/>
  <c r="G46" i="2"/>
  <c r="H46" i="2"/>
  <c r="K46" i="2"/>
  <c r="M19" i="2"/>
  <c r="C21" i="1"/>
  <c r="B21" i="1"/>
  <c r="Q34" i="3"/>
  <c r="P48" i="1"/>
  <c r="F12" i="3"/>
  <c r="F11" i="3" s="1"/>
  <c r="E48" i="1"/>
  <c r="D28" i="2"/>
  <c r="E12" i="1"/>
  <c r="Q12" i="1"/>
  <c r="B34" i="3"/>
  <c r="Q12" i="2"/>
  <c r="N75" i="3"/>
  <c r="Q19" i="2"/>
  <c r="I75" i="3"/>
  <c r="I21" i="1"/>
  <c r="G12" i="3"/>
  <c r="E43" i="3"/>
  <c r="G12" i="1"/>
  <c r="P34" i="3"/>
  <c r="H34" i="3"/>
  <c r="D34" i="3"/>
  <c r="D46" i="2"/>
  <c r="K81" i="2"/>
  <c r="B43" i="3"/>
  <c r="E28" i="2"/>
  <c r="C12" i="3"/>
  <c r="Q28" i="2"/>
  <c r="C28" i="2"/>
  <c r="K34" i="3"/>
  <c r="B48" i="1"/>
  <c r="G19" i="2"/>
  <c r="P75" i="3"/>
  <c r="D75" i="3"/>
  <c r="L75" i="3"/>
  <c r="L34" i="3"/>
  <c r="F75" i="3"/>
  <c r="H75" i="3"/>
  <c r="M75" i="3"/>
  <c r="O75" i="3"/>
  <c r="Q75" i="3"/>
  <c r="P12" i="3"/>
  <c r="M12" i="3"/>
  <c r="M11" i="3" s="1"/>
  <c r="Q12" i="3"/>
  <c r="O12" i="3"/>
  <c r="D12" i="3"/>
  <c r="K12" i="3"/>
  <c r="R12" i="3"/>
  <c r="L12" i="3"/>
  <c r="E12" i="3"/>
  <c r="N12" i="3"/>
  <c r="J43" i="3"/>
  <c r="D43" i="3"/>
  <c r="F43" i="3"/>
  <c r="G43" i="3"/>
  <c r="H43" i="3"/>
  <c r="I43" i="3"/>
  <c r="K43" i="3"/>
  <c r="L43" i="3"/>
  <c r="M43" i="3"/>
  <c r="N43" i="3"/>
  <c r="O43" i="3"/>
  <c r="P43" i="3"/>
  <c r="R43" i="3"/>
  <c r="C43" i="3"/>
  <c r="H81" i="2"/>
  <c r="M28" i="2"/>
  <c r="F28" i="2"/>
  <c r="O28" i="2"/>
  <c r="J81" i="2"/>
  <c r="L81" i="2"/>
  <c r="N81" i="2"/>
  <c r="B81" i="2"/>
  <c r="R28" i="2"/>
  <c r="I28" i="2"/>
  <c r="G81" i="2"/>
  <c r="L28" i="2"/>
  <c r="K28" i="2"/>
  <c r="J28" i="2"/>
  <c r="H28" i="2"/>
  <c r="I81" i="2"/>
  <c r="M81" i="2"/>
  <c r="F81" i="2"/>
  <c r="O81" i="2"/>
  <c r="Q81" i="2"/>
  <c r="E19" i="2"/>
  <c r="P19" i="2"/>
  <c r="L19" i="2"/>
  <c r="D19" i="2"/>
  <c r="C81" i="2"/>
  <c r="E81" i="2"/>
  <c r="O19" i="2"/>
  <c r="K19" i="2"/>
  <c r="R19" i="2"/>
  <c r="J19" i="2"/>
  <c r="G12" i="2"/>
  <c r="C12" i="2"/>
  <c r="N46" i="2"/>
  <c r="I46" i="2"/>
  <c r="L46" i="2"/>
  <c r="M46" i="2"/>
  <c r="J46" i="2"/>
  <c r="O46" i="2"/>
  <c r="P46" i="2"/>
  <c r="Q46" i="2"/>
  <c r="R46" i="2"/>
  <c r="B46" i="2"/>
  <c r="O12" i="2"/>
  <c r="K12" i="2"/>
  <c r="M12" i="2"/>
  <c r="I12" i="2"/>
  <c r="E12" i="2"/>
  <c r="R12" i="2"/>
  <c r="N12" i="2"/>
  <c r="F12" i="2"/>
  <c r="H12" i="2"/>
  <c r="Q85" i="1"/>
  <c r="H85" i="1"/>
  <c r="D85" i="1"/>
  <c r="R85" i="1"/>
  <c r="I85" i="1"/>
  <c r="B85" i="1"/>
  <c r="H21" i="1"/>
  <c r="D21" i="1"/>
  <c r="G21" i="1"/>
  <c r="R21" i="1"/>
  <c r="N21" i="1"/>
  <c r="L21" i="1"/>
  <c r="F21" i="1"/>
  <c r="Q21" i="1"/>
  <c r="M21" i="1"/>
  <c r="E21" i="1"/>
  <c r="M85" i="1"/>
  <c r="F85" i="1"/>
  <c r="S85" i="1"/>
  <c r="J12" i="1"/>
  <c r="R12" i="1"/>
  <c r="I12" i="1"/>
  <c r="K12" i="1"/>
  <c r="O12" i="1"/>
  <c r="N48" i="1"/>
  <c r="J48" i="1"/>
  <c r="G48" i="1"/>
  <c r="C48" i="1"/>
  <c r="O48" i="1"/>
  <c r="D48" i="1"/>
  <c r="Q48" i="1"/>
  <c r="Q11" i="1" s="1"/>
  <c r="F48" i="1"/>
  <c r="F11" i="1" s="1"/>
  <c r="K48" i="1"/>
  <c r="H48" i="1"/>
  <c r="M48" i="1"/>
  <c r="M11" i="1" s="1"/>
  <c r="H12" i="1"/>
  <c r="L12" i="1"/>
  <c r="P12" i="1"/>
  <c r="F12" i="1"/>
  <c r="N12" i="1"/>
  <c r="E11" i="1" l="1"/>
  <c r="K11" i="2"/>
  <c r="F11" i="2"/>
  <c r="F10" i="1" s="1"/>
  <c r="E11" i="2"/>
  <c r="B11" i="2"/>
  <c r="O11" i="1"/>
  <c r="N11" i="1"/>
  <c r="J11" i="1"/>
  <c r="N11" i="3"/>
  <c r="I11" i="3"/>
  <c r="J11" i="3"/>
  <c r="E11" i="3"/>
  <c r="C11" i="2"/>
  <c r="I11" i="2"/>
  <c r="G11" i="2"/>
  <c r="L11" i="2"/>
  <c r="N11" i="2"/>
  <c r="Q11" i="2"/>
  <c r="P11" i="2"/>
  <c r="M11" i="2"/>
  <c r="M10" i="1" s="1"/>
  <c r="H11" i="2"/>
  <c r="O11" i="2"/>
  <c r="D11" i="2"/>
  <c r="J11" i="2"/>
  <c r="K11" i="1"/>
  <c r="C11" i="1"/>
  <c r="I11" i="1"/>
  <c r="H11" i="1"/>
  <c r="D11" i="1"/>
  <c r="L11" i="1"/>
  <c r="G84" i="1"/>
  <c r="P11" i="1"/>
  <c r="R11" i="1"/>
  <c r="G11" i="1"/>
  <c r="B11" i="1"/>
  <c r="R11" i="3"/>
  <c r="O11" i="3"/>
  <c r="G11" i="3"/>
  <c r="D11" i="3"/>
  <c r="C84" i="1"/>
  <c r="K84" i="1"/>
  <c r="G74" i="3"/>
  <c r="E80" i="2"/>
  <c r="B42" i="3"/>
  <c r="K80" i="2"/>
  <c r="H11" i="3"/>
  <c r="C11" i="3"/>
  <c r="H45" i="2"/>
  <c r="R84" i="1"/>
  <c r="J74" i="3"/>
  <c r="P80" i="2"/>
  <c r="K74" i="3"/>
  <c r="P47" i="1"/>
  <c r="R74" i="3"/>
  <c r="K45" i="2"/>
  <c r="E45" i="2"/>
  <c r="H42" i="3"/>
  <c r="D42" i="3"/>
  <c r="C47" i="1"/>
  <c r="H80" i="2"/>
  <c r="P84" i="1"/>
  <c r="F47" i="1"/>
  <c r="J45" i="2"/>
  <c r="P45" i="2"/>
  <c r="E47" i="1"/>
  <c r="O47" i="1"/>
  <c r="E42" i="3"/>
  <c r="P74" i="3"/>
  <c r="B11" i="3"/>
  <c r="R80" i="2"/>
  <c r="N80" i="2"/>
  <c r="P11" i="3"/>
  <c r="K11" i="3"/>
  <c r="Q11" i="3"/>
  <c r="D80" i="2"/>
  <c r="D45" i="2"/>
  <c r="F42" i="3"/>
  <c r="H84" i="1"/>
  <c r="Q74" i="3"/>
  <c r="I80" i="2"/>
  <c r="C42" i="3"/>
  <c r="G42" i="3"/>
  <c r="H74" i="3"/>
  <c r="G80" i="2"/>
  <c r="F45" i="2"/>
  <c r="D84" i="1"/>
  <c r="Q45" i="2"/>
  <c r="J42" i="3"/>
  <c r="C74" i="3"/>
  <c r="L11" i="3"/>
  <c r="O80" i="2"/>
  <c r="L80" i="2"/>
  <c r="M42" i="3"/>
  <c r="I42" i="3"/>
  <c r="C45" i="2"/>
  <c r="L47" i="1"/>
  <c r="Q84" i="1"/>
  <c r="N84" i="1"/>
  <c r="I74" i="3"/>
  <c r="L74" i="3"/>
  <c r="B80" i="2"/>
  <c r="C80" i="2"/>
  <c r="L84" i="1"/>
  <c r="I84" i="1"/>
  <c r="Q80" i="2"/>
  <c r="J80" i="2"/>
  <c r="J84" i="1"/>
  <c r="F80" i="2"/>
  <c r="O84" i="1"/>
  <c r="N74" i="3"/>
  <c r="M74" i="3"/>
  <c r="E74" i="3"/>
  <c r="O74" i="3"/>
  <c r="E84" i="1"/>
  <c r="I47" i="1"/>
  <c r="I45" i="2"/>
  <c r="L45" i="2"/>
  <c r="J47" i="1"/>
  <c r="P42" i="3"/>
  <c r="L42" i="3"/>
  <c r="R47" i="1"/>
  <c r="R45" i="2"/>
  <c r="B47" i="1"/>
  <c r="B45" i="2"/>
  <c r="F74" i="3"/>
  <c r="D74" i="3"/>
  <c r="B74" i="3"/>
  <c r="M80" i="2"/>
  <c r="B84" i="1"/>
  <c r="F84" i="1"/>
  <c r="M84" i="1"/>
  <c r="S84" i="1"/>
  <c r="S74" i="3"/>
  <c r="N45" i="2"/>
  <c r="N47" i="1"/>
  <c r="O45" i="2"/>
  <c r="K42" i="3"/>
  <c r="Q47" i="1"/>
  <c r="M45" i="2"/>
  <c r="G45" i="2"/>
  <c r="O42" i="3"/>
  <c r="K47" i="1"/>
  <c r="M47" i="1"/>
  <c r="G47" i="1"/>
  <c r="N42" i="3"/>
  <c r="Q42" i="3"/>
  <c r="D47" i="1"/>
  <c r="H47" i="1"/>
  <c r="N10" i="1" l="1"/>
  <c r="E10" i="1"/>
  <c r="J10" i="1"/>
  <c r="K10" i="1"/>
  <c r="O10" i="1"/>
  <c r="R10" i="1"/>
  <c r="B10" i="1"/>
  <c r="Q10" i="1"/>
  <c r="L10" i="1"/>
  <c r="G10" i="1"/>
  <c r="C10" i="1"/>
  <c r="D10" i="1"/>
  <c r="P10" i="1"/>
  <c r="I10" i="1"/>
  <c r="H10" i="1"/>
  <c r="T10" i="3" l="1"/>
  <c r="U10" i="3" s="1"/>
  <c r="T12" i="3" l="1"/>
  <c r="U12" i="3" s="1"/>
</calcChain>
</file>

<file path=xl/sharedStrings.xml><?xml version="1.0" encoding="utf-8"?>
<sst xmlns="http://schemas.openxmlformats.org/spreadsheetml/2006/main" count="428" uniqueCount="110">
  <si>
    <t>MINISTERIO DE SALUD</t>
  </si>
  <si>
    <t>SERVICIO DE SALUD COQUIMBO</t>
  </si>
  <si>
    <t>PROVINCIA - ELQUI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</si>
  <si>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</si>
  <si>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</si>
  <si>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</si>
  <si>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</si>
  <si>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</si>
  <si>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</si>
  <si>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</si>
  <si>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</si>
  <si>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40-44</t>
  </si>
  <si>
    <t>45-49</t>
  </si>
  <si>
    <t>50 - 54</t>
  </si>
  <si>
    <t>55 - 59</t>
  </si>
  <si>
    <t>60 - 64</t>
  </si>
  <si>
    <t>65 - 69</t>
  </si>
  <si>
    <t>70 - 74</t>
  </si>
  <si>
    <t>75 - 79</t>
  </si>
  <si>
    <t>80 Y +</t>
  </si>
  <si>
    <t>TOTAL</t>
  </si>
  <si>
    <t>TOTAL IV REGION</t>
  </si>
  <si>
    <t>PROVINCIA DE ELQUI</t>
  </si>
  <si>
    <t>C. LA SERENA</t>
  </si>
  <si>
    <t>CGU CARDENAL CARO</t>
  </si>
  <si>
    <t>CGU LAS COMPAÑIAS</t>
  </si>
  <si>
    <t>CGU P. AGUIRRE CERDA</t>
  </si>
  <si>
    <t>CGU E. SCHAFFAUSER</t>
  </si>
  <si>
    <t>C.S. R. SILVA HENRIQUEZ</t>
  </si>
  <si>
    <t>C. COQUIMBO</t>
  </si>
  <si>
    <t>CGU SAN JUAN</t>
  </si>
  <si>
    <t>CGU SANTA CECILIA</t>
  </si>
  <si>
    <t>CGU TIERRAS BLANCAS</t>
  </si>
  <si>
    <t>CGR TONGOY</t>
  </si>
  <si>
    <t>POSTA PAN DE AZUCAR</t>
  </si>
  <si>
    <t>C. VICUÑA</t>
  </si>
  <si>
    <t>POSTA EL TAMBO</t>
  </si>
  <si>
    <t>POSTA PERALILLO</t>
  </si>
  <si>
    <t>CGU C.. R. SILVA HENRIQUEZ</t>
  </si>
  <si>
    <t>40 - 44</t>
  </si>
  <si>
    <t>SUBDEPTO DE ESTADÍSTICA Y GESTIÓN DE LA INFORMACIÓN</t>
  </si>
  <si>
    <t>SUBDIRECCION DE GESTION  ASISTENCIAL</t>
  </si>
  <si>
    <t>PROVINCIA - LIMARI</t>
  </si>
  <si>
    <t>PROVINCIA EL LIMARI</t>
  </si>
  <si>
    <t>C. OVALLE</t>
  </si>
  <si>
    <t>C.G.R. CERRILLOS DE TAMAYA</t>
  </si>
  <si>
    <t>C.G.U JORGE JORDAN</t>
  </si>
  <si>
    <t>C.G.U MARCOS MACUADA</t>
  </si>
  <si>
    <t>POSTA LIMARI</t>
  </si>
  <si>
    <t>C. RIO HURTADO</t>
  </si>
  <si>
    <t>C.G.R PICHASCA</t>
  </si>
  <si>
    <t>POSTA EL CHAÑAR</t>
  </si>
  <si>
    <t>POSTA HURTADO</t>
  </si>
  <si>
    <t>POSTA LAS BREAS</t>
  </si>
  <si>
    <t>POSTA SAMO ALTO</t>
  </si>
  <si>
    <t>POSTA SERON</t>
  </si>
  <si>
    <t>C. MONTE PATRIA</t>
  </si>
  <si>
    <t>C.G.R. MONTE PATRIA</t>
  </si>
  <si>
    <t>C.G.R CHAÑARAL ALTO</t>
  </si>
  <si>
    <t>C.G.R CAREN</t>
  </si>
  <si>
    <t>C.G.R EL PALQUI</t>
  </si>
  <si>
    <t>C. PUNITAQUI</t>
  </si>
  <si>
    <t>C.G.R. PUNITAQUI</t>
  </si>
  <si>
    <t>C.G.R. CERRILLO DE TAMAYA</t>
  </si>
  <si>
    <t>PROVINCIA - CHOAPA</t>
  </si>
  <si>
    <t>PROVINCIA CHOAPA</t>
  </si>
  <si>
    <t>C. ILLAPEL</t>
  </si>
  <si>
    <t>POSTA CARCAMO</t>
  </si>
  <si>
    <t>POSTA HUINTIL</t>
  </si>
  <si>
    <t>POSTA LIMAHUIDA</t>
  </si>
  <si>
    <t>POSTA MATANCILLA</t>
  </si>
  <si>
    <t>POSTA STA. VIRGINIA</t>
  </si>
  <si>
    <t>POSTA TUNGA-NORTE</t>
  </si>
  <si>
    <t>POSTA PLAN DE HORNOS</t>
  </si>
  <si>
    <t>POSTA TUNGA-SUR</t>
  </si>
  <si>
    <t>POSTA PINTACURA</t>
  </si>
  <si>
    <t>P. CAÑAS UNO DEL CHOAPA</t>
  </si>
  <si>
    <t>C. SALAMANCA</t>
  </si>
  <si>
    <t>POSTA CUNCUMEN</t>
  </si>
  <si>
    <t>C. LOS VILOS</t>
  </si>
  <si>
    <t>POSTA CAIMANES</t>
  </si>
  <si>
    <t>municipal</t>
  </si>
  <si>
    <t>hospital</t>
  </si>
  <si>
    <t>C. COMBARBALÁ</t>
  </si>
  <si>
    <t>POSTA SAN LORENZO</t>
  </si>
  <si>
    <t>C. CANELA</t>
  </si>
  <si>
    <t>CGR CANELA</t>
  </si>
  <si>
    <t>POSTA TAHUINCO</t>
  </si>
  <si>
    <t>HOSPITAL ILLAPEL</t>
  </si>
  <si>
    <t>HOSPITAL LOS VILOS</t>
  </si>
  <si>
    <t>HOSPITAL SALAMANCA</t>
  </si>
  <si>
    <t>POSTA DIAGUITAS</t>
  </si>
  <si>
    <t>POSTA EL MOLLE</t>
  </si>
  <si>
    <t>POSTA HUANTA</t>
  </si>
  <si>
    <t>POSTA RIVADAVIA</t>
  </si>
  <si>
    <t>POSTA CHAPILCA</t>
  </si>
  <si>
    <t>POSTA CALINGASTA</t>
  </si>
  <si>
    <t>POSTA TALCUNA</t>
  </si>
  <si>
    <t>HOSPITAL VICUÑA</t>
  </si>
  <si>
    <t>CGU SERGIO AGUILAR</t>
  </si>
  <si>
    <t>C.G.R. SOTAQUI</t>
  </si>
  <si>
    <t>NOTA:  EXISTEN DATOS POR SEXO SIN GRUPOS ETAREOS, ESTOS FUERON INCORPORADOS EN EL TOTAL DE CADA ESTABLECIMIENTO Y SUMADOS AL TOTAL DE LA COMUNA CORRESPONDIENTE.</t>
  </si>
  <si>
    <t>C.JUAN PABLO II</t>
  </si>
  <si>
    <t>POBLACION INSCRITA PERCAPITA VALIDADA 2015  IV REGION   -   AMBOS SEXOS</t>
  </si>
  <si>
    <t>POBLACION INSCRITA PERCAPITA VALIDADA 2015  IV REGION   -   MUJERES</t>
  </si>
  <si>
    <t>POBLACION INSCRITA PERCAPITA VALIDADA 2015  IV REGION   -  HOMBRES</t>
  </si>
  <si>
    <t>POBLACION INSCRITA PERCAPITA VALIDADA 2015 IV REGION   -  HOMBRES</t>
  </si>
  <si>
    <t>POSTA GUALLIGUAICA</t>
  </si>
  <si>
    <t>80 Y =</t>
  </si>
  <si>
    <t>FUENTE: PROCESO DE VALIDACIÓN NOVIEMBRE 2015 FONASA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</si>
</sst>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/>
    <xf numFmtId="3" fontId="1" fillId="0" borderId="0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3" fontId="2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/>
    <xf numFmtId="0" fontId="3" fillId="0" borderId="0" xfId="0" applyFont="1" applyFill="1"/>
    <xf numFmtId="0" fontId="2" fillId="0" borderId="0" xfId="0" applyFont="1" applyFill="1"/>
    <xf numFmtId="0" fontId="3" fillId="0" borderId="5" xfId="0" applyFont="1" applyBorder="1"/>
    <xf numFmtId="3" fontId="3" fillId="0" borderId="0" xfId="0" applyNumberFormat="1" applyFont="1" applyBorder="1"/>
    <xf numFmtId="0" fontId="3" fillId="0" borderId="6" xfId="0" applyFont="1" applyFill="1" applyBorder="1"/>
    <xf numFmtId="3" fontId="3" fillId="0" borderId="7" xfId="0" applyNumberFormat="1" applyFont="1" applyFill="1" applyBorder="1"/>
    <xf numFmtId="0" fontId="3" fillId="0" borderId="0" xfId="0" applyFont="1" applyBorder="1"/>
    <xf numFmtId="1" fontId="3" fillId="0" borderId="0" xfId="0" applyNumberFormat="1" applyFont="1" applyFill="1" applyBorder="1"/>
    <xf numFmtId="3" fontId="3" fillId="0" borderId="0" xfId="0" applyNumberFormat="1" applyFont="1" applyFill="1"/>
    <xf numFmtId="1" fontId="3" fillId="0" borderId="0" xfId="0" applyNumberFormat="1" applyFont="1" applyFill="1"/>
    <xf numFmtId="3" fontId="3" fillId="0" borderId="0" xfId="0" applyNumberFormat="1" applyFont="1" applyFill="1" applyBorder="1"/>
    <xf numFmtId="0" fontId="3" fillId="0" borderId="0" xfId="0" applyFont="1" applyFill="1" applyBorder="1"/>
    <xf numFmtId="3" fontId="2" fillId="0" borderId="0" xfId="0" applyNumberFormat="1" applyFont="1" applyFill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3" fontId="2" fillId="0" borderId="1" xfId="0" applyNumberFormat="1" applyFont="1" applyFill="1" applyBorder="1"/>
    <xf numFmtId="0" fontId="2" fillId="0" borderId="3" xfId="0" applyFont="1" applyFill="1" applyBorder="1"/>
    <xf numFmtId="3" fontId="2" fillId="0" borderId="4" xfId="0" applyNumberFormat="1" applyFont="1" applyFill="1" applyBorder="1"/>
    <xf numFmtId="3" fontId="3" fillId="0" borderId="10" xfId="0" applyNumberFormat="1" applyFont="1" applyFill="1" applyBorder="1"/>
    <xf numFmtId="0" fontId="3" fillId="0" borderId="11" xfId="0" applyFont="1" applyFill="1" applyBorder="1"/>
    <xf numFmtId="3" fontId="3" fillId="0" borderId="12" xfId="0" applyNumberFormat="1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3" fontId="2" fillId="0" borderId="2" xfId="0" applyNumberFormat="1" applyFont="1" applyFill="1" applyBorder="1"/>
    <xf numFmtId="0" fontId="2" fillId="0" borderId="2" xfId="0" applyFont="1" applyFill="1" applyBorder="1" applyAlignment="1">
      <alignment horizontal="left"/>
    </xf>
    <xf numFmtId="3" fontId="2" fillId="0" borderId="3" xfId="0" applyNumberFormat="1" applyFont="1" applyFill="1" applyBorder="1"/>
    <xf numFmtId="0" fontId="3" fillId="0" borderId="13" xfId="0" applyFont="1" applyFill="1" applyBorder="1"/>
    <xf numFmtId="3" fontId="3" fillId="0" borderId="8" xfId="0" applyNumberFormat="1" applyFont="1" applyFill="1" applyBorder="1"/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3" fillId="0" borderId="9" xfId="0" applyNumberFormat="1" applyFont="1" applyFill="1" applyBorder="1"/>
    <xf numFmtId="3" fontId="3" fillId="0" borderId="14" xfId="0" applyNumberFormat="1" applyFont="1" applyFill="1" applyBorder="1"/>
    <xf numFmtId="3" fontId="3" fillId="0" borderId="6" xfId="0" applyNumberFormat="1" applyFont="1" applyFill="1" applyBorder="1"/>
    <xf numFmtId="3" fontId="3" fillId="0" borderId="11" xfId="0" applyNumberFormat="1" applyFont="1" applyFill="1" applyBorder="1"/>
    <xf numFmtId="0" fontId="3" fillId="0" borderId="9" xfId="0" applyFont="1" applyFill="1" applyBorder="1"/>
    <xf numFmtId="3" fontId="3" fillId="0" borderId="13" xfId="0" applyNumberFormat="1" applyFont="1" applyBorder="1"/>
    <xf numFmtId="0" fontId="2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Fill="1" applyBorder="1"/>
    <xf numFmtId="3" fontId="3" fillId="0" borderId="2" xfId="0" applyNumberFormat="1" applyFont="1" applyFill="1" applyBorder="1"/>
    <xf numFmtId="0" fontId="3" fillId="0" borderId="17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1" fillId="0" borderId="0" xfId="0" applyFont="1" applyFill="1"/>
    <xf numFmtId="3" fontId="3" fillId="2" borderId="9" xfId="0" applyNumberFormat="1" applyFont="1" applyFill="1" applyBorder="1"/>
    <xf numFmtId="3" fontId="3" fillId="2" borderId="14" xfId="0" applyNumberFormat="1" applyFont="1" applyFill="1" applyBorder="1"/>
    <xf numFmtId="3" fontId="3" fillId="2" borderId="8" xfId="0" applyNumberFormat="1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21" xfId="0" applyFont="1" applyFill="1" applyBorder="1"/>
    <xf numFmtId="0" fontId="3" fillId="0" borderId="22" xfId="0" applyFont="1" applyFill="1" applyBorder="1"/>
    <xf numFmtId="3" fontId="3" fillId="0" borderId="16" xfId="0" applyNumberFormat="1" applyFont="1" applyFill="1" applyBorder="1"/>
    <xf numFmtId="3" fontId="3" fillId="0" borderId="23" xfId="0" applyNumberFormat="1" applyFont="1" applyFill="1" applyBorder="1"/>
    <xf numFmtId="3" fontId="3" fillId="0" borderId="17" xfId="0" applyNumberFormat="1" applyFont="1" applyFill="1" applyBorder="1"/>
    <xf numFmtId="3" fontId="3" fillId="0" borderId="24" xfId="0" applyNumberFormat="1" applyFont="1" applyFill="1" applyBorder="1"/>
    <xf numFmtId="3" fontId="3" fillId="0" borderId="18" xfId="0" applyNumberFormat="1" applyFont="1" applyFill="1" applyBorder="1"/>
    <xf numFmtId="3" fontId="3" fillId="0" borderId="25" xfId="0" applyNumberFormat="1" applyFont="1" applyFill="1" applyBorder="1"/>
    <xf numFmtId="0" fontId="3" fillId="0" borderId="3" xfId="0" applyFont="1" applyFill="1" applyBorder="1"/>
    <xf numFmtId="3" fontId="3" fillId="0" borderId="20" xfId="0" applyNumberFormat="1" applyFont="1" applyFill="1" applyBorder="1"/>
    <xf numFmtId="0" fontId="3" fillId="0" borderId="8" xfId="0" applyFont="1" applyFill="1" applyBorder="1"/>
    <xf numFmtId="3" fontId="3" fillId="0" borderId="1" xfId="0" applyNumberFormat="1" applyFont="1" applyFill="1" applyBorder="1"/>
    <xf numFmtId="3" fontId="3" fillId="2" borderId="26" xfId="0" applyNumberFormat="1" applyFont="1" applyFill="1" applyBorder="1"/>
    <xf numFmtId="0" fontId="3" fillId="0" borderId="5" xfId="0" applyFont="1" applyFill="1" applyBorder="1"/>
    <xf numFmtId="1" fontId="2" fillId="0" borderId="2" xfId="0" applyNumberFormat="1" applyFont="1" applyFill="1" applyBorder="1" applyAlignment="1">
      <alignment horizontal="center"/>
    </xf>
    <xf numFmtId="3" fontId="3" fillId="2" borderId="22" xfId="0" applyNumberFormat="1" applyFont="1" applyFill="1" applyBorder="1"/>
    <xf numFmtId="3" fontId="3" fillId="2" borderId="27" xfId="0" applyNumberFormat="1" applyFont="1" applyFill="1" applyBorder="1"/>
    <xf numFmtId="3" fontId="3" fillId="3" borderId="0" xfId="0" applyNumberFormat="1" applyFont="1" applyFill="1" applyBorder="1"/>
    <xf numFmtId="3" fontId="3" fillId="3" borderId="0" xfId="0" applyNumberFormat="1" applyFont="1" applyFill="1"/>
    <xf numFmtId="3" fontId="2" fillId="0" borderId="2" xfId="0" applyNumberFormat="1" applyFont="1" applyFill="1" applyBorder="1" applyAlignment="1">
      <alignment horizontal="center"/>
    </xf>
    <xf numFmtId="3" fontId="3" fillId="2" borderId="13" xfId="0" applyNumberFormat="1" applyFont="1" applyFill="1" applyBorder="1"/>
    <xf numFmtId="3" fontId="3" fillId="2" borderId="23" xfId="0" applyNumberFormat="1" applyFont="1" applyFill="1" applyBorder="1"/>
    <xf numFmtId="3" fontId="3" fillId="0" borderId="28" xfId="0" applyNumberFormat="1" applyFont="1" applyBorder="1"/>
    <xf numFmtId="3" fontId="3" fillId="0" borderId="19" xfId="0" applyNumberFormat="1" applyFont="1" applyFill="1" applyBorder="1"/>
    <xf numFmtId="3" fontId="3" fillId="0" borderId="6" xfId="0" applyNumberFormat="1" applyFont="1" applyBorder="1"/>
    <xf numFmtId="3" fontId="3" fillId="0" borderId="25" xfId="0" applyNumberFormat="1" applyFont="1" applyBorder="1"/>
    <xf numFmtId="3" fontId="3" fillId="0" borderId="29" xfId="0" applyNumberFormat="1" applyFont="1" applyFill="1" applyBorder="1"/>
    <xf numFmtId="0" fontId="3" fillId="0" borderId="25" xfId="0" applyFont="1" applyBorder="1"/>
    <xf numFmtId="0" fontId="3" fillId="0" borderId="30" xfId="0" applyFont="1" applyBorder="1"/>
    <xf numFmtId="3" fontId="2" fillId="0" borderId="27" xfId="0" applyNumberFormat="1" applyFont="1" applyFill="1" applyBorder="1"/>
    <xf numFmtId="3" fontId="3" fillId="2" borderId="31" xfId="0" applyNumberFormat="1" applyFont="1" applyFill="1" applyBorder="1"/>
    <xf numFmtId="3" fontId="3" fillId="2" borderId="32" xfId="0" applyNumberFormat="1" applyFont="1" applyFill="1" applyBorder="1"/>
    <xf numFmtId="0" fontId="3" fillId="0" borderId="6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tabSelected="1" view="pageBreakPreview" topLeftCell="A94" zoomScale="40" zoomScaleNormal="50" zoomScaleSheetLayoutView="40" workbookViewId="0">
      <selection activeCell="A116" sqref="A116:A117"/>
    </sheetView>
  </sheetViews>
  <sheetFormatPr baseColWidth="10" defaultRowHeight="23.25" x14ac:dyDescent="0.35"/>
  <cols>
    <col min="1" max="1" width="56.7109375" style="7" customWidth="1"/>
    <col min="2" max="19" width="25" style="7" customWidth="1"/>
    <col min="20" max="22" width="11.42578125" style="1" customWidth="1"/>
    <col min="23" max="16384" width="11.42578125" style="1"/>
  </cols>
  <sheetData>
    <row r="1" spans="1:21" s="2" customForma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1" s="2" customFormat="1" x14ac:dyDescent="0.3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1" s="2" customFormat="1" x14ac:dyDescent="0.35">
      <c r="A3" s="6" t="s">
        <v>41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7"/>
      <c r="Q3" s="7"/>
      <c r="R3" s="7"/>
      <c r="S3" s="7"/>
    </row>
    <row r="4" spans="1:21" s="2" customFormat="1" x14ac:dyDescent="0.35">
      <c r="A4" s="6" t="s">
        <v>40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1" s="2" customFormat="1" x14ac:dyDescent="0.3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1" s="2" customFormat="1" ht="33" customHeight="1" x14ac:dyDescent="0.35">
      <c r="A6" s="109" t="s">
        <v>103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</row>
    <row r="7" spans="1:21" s="25" customFormat="1" ht="34.5" customHeight="1" x14ac:dyDescent="0.35">
      <c r="A7" s="109" t="s">
        <v>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23"/>
      <c r="U7" s="23"/>
    </row>
    <row r="8" spans="1:21" s="2" customFormat="1" ht="33" customHeight="1" thickBot="1" x14ac:dyDescent="0.4">
      <c r="A8" s="7"/>
      <c r="B8" s="7"/>
      <c r="C8" s="7"/>
      <c r="D8" s="10"/>
      <c r="E8" s="7"/>
      <c r="F8" s="7"/>
      <c r="G8" s="7"/>
      <c r="H8" s="7"/>
      <c r="I8" s="9"/>
      <c r="J8" s="7"/>
      <c r="K8" s="7"/>
      <c r="L8" s="7"/>
      <c r="M8" s="7"/>
      <c r="N8" s="7"/>
      <c r="O8" s="7"/>
      <c r="P8" s="7"/>
      <c r="Q8" s="7"/>
      <c r="R8" s="7"/>
      <c r="S8" s="8"/>
    </row>
    <row r="9" spans="1:21" s="2" customFormat="1" ht="33" customHeight="1" thickBot="1" x14ac:dyDescent="0.4">
      <c r="A9" s="90">
        <v>2015</v>
      </c>
      <c r="B9" s="39" t="s">
        <v>3</v>
      </c>
      <c r="C9" s="39" t="s">
        <v>4</v>
      </c>
      <c r="D9" s="39" t="s">
        <v>5</v>
      </c>
      <c r="E9" s="39" t="s">
        <v>6</v>
      </c>
      <c r="F9" s="39" t="s">
        <v>7</v>
      </c>
      <c r="G9" s="39" t="s">
        <v>8</v>
      </c>
      <c r="H9" s="39" t="s">
        <v>9</v>
      </c>
      <c r="I9" s="39" t="s">
        <v>10</v>
      </c>
      <c r="J9" s="39" t="s">
        <v>11</v>
      </c>
      <c r="K9" s="39" t="s">
        <v>12</v>
      </c>
      <c r="L9" s="39" t="s">
        <v>13</v>
      </c>
      <c r="M9" s="39" t="s">
        <v>14</v>
      </c>
      <c r="N9" s="39" t="s">
        <v>15</v>
      </c>
      <c r="O9" s="39" t="s">
        <v>16</v>
      </c>
      <c r="P9" s="39" t="s">
        <v>17</v>
      </c>
      <c r="Q9" s="39" t="s">
        <v>18</v>
      </c>
      <c r="R9" s="39" t="s">
        <v>19</v>
      </c>
      <c r="S9" s="39" t="s">
        <v>20</v>
      </c>
    </row>
    <row r="10" spans="1:21" s="2" customFormat="1" ht="33" customHeight="1" thickBot="1" x14ac:dyDescent="0.4">
      <c r="A10" s="40" t="s">
        <v>21</v>
      </c>
      <c r="B10" s="41">
        <f>B11+LIMARI!B11+CHOAPA!B11</f>
        <v>41550</v>
      </c>
      <c r="C10" s="41">
        <f>C11+LIMARI!C11+CHOAPA!C11</f>
        <v>41604</v>
      </c>
      <c r="D10" s="41">
        <f>D11+LIMARI!D11+CHOAPA!D11</f>
        <v>40412</v>
      </c>
      <c r="E10" s="41">
        <f>E11+LIMARI!E11+CHOAPA!E11</f>
        <v>43674</v>
      </c>
      <c r="F10" s="41">
        <f>F11+LIMARI!F11+CHOAPA!F11</f>
        <v>47900</v>
      </c>
      <c r="G10" s="41">
        <f>G11+LIMARI!G11+CHOAPA!G11</f>
        <v>45273</v>
      </c>
      <c r="H10" s="41">
        <f>H11+LIMARI!H11+CHOAPA!H11</f>
        <v>39192</v>
      </c>
      <c r="I10" s="41">
        <f>I11+LIMARI!I11+CHOAPA!I11</f>
        <v>36105</v>
      </c>
      <c r="J10" s="41">
        <f>J11+LIMARI!J11+CHOAPA!J11</f>
        <v>37842</v>
      </c>
      <c r="K10" s="41">
        <f>K11+LIMARI!K11+CHOAPA!K11</f>
        <v>38048</v>
      </c>
      <c r="L10" s="41">
        <f>L11+LIMARI!L11+CHOAPA!L11</f>
        <v>36968</v>
      </c>
      <c r="M10" s="41">
        <f>M11+LIMARI!M11+CHOAPA!M11</f>
        <v>31206</v>
      </c>
      <c r="N10" s="41">
        <f>N11+LIMARI!N11+CHOAPA!N11</f>
        <v>25521</v>
      </c>
      <c r="O10" s="41">
        <f>O11+LIMARI!O11+CHOAPA!O11</f>
        <v>20329</v>
      </c>
      <c r="P10" s="41">
        <f>P11+LIMARI!P11+CHOAPA!P11</f>
        <v>17503</v>
      </c>
      <c r="Q10" s="41">
        <f>Q11+LIMARI!Q11+CHOAPA!Q11</f>
        <v>12643</v>
      </c>
      <c r="R10" s="41">
        <f>R11+LIMARI!R11+CHOAPA!R11</f>
        <v>17330</v>
      </c>
      <c r="S10" s="41">
        <f>S11+LIMARI!S11+CHOAPA!S11</f>
        <v>573439</v>
      </c>
      <c r="T10" s="4"/>
    </row>
    <row r="11" spans="1:21" s="2" customFormat="1" ht="33" customHeight="1" thickBot="1" x14ac:dyDescent="0.4">
      <c r="A11" s="42" t="s">
        <v>22</v>
      </c>
      <c r="B11" s="43">
        <f t="shared" ref="B11:S11" si="0">B48+B85</f>
        <v>29839</v>
      </c>
      <c r="C11" s="43">
        <f t="shared" si="0"/>
        <v>28461</v>
      </c>
      <c r="D11" s="43">
        <f t="shared" si="0"/>
        <v>27274</v>
      </c>
      <c r="E11" s="43">
        <f t="shared" si="0"/>
        <v>29529</v>
      </c>
      <c r="F11" s="43">
        <f t="shared" si="0"/>
        <v>33171</v>
      </c>
      <c r="G11" s="43">
        <f t="shared" si="0"/>
        <v>31637</v>
      </c>
      <c r="H11" s="43">
        <f t="shared" si="0"/>
        <v>27273</v>
      </c>
      <c r="I11" s="43">
        <f t="shared" si="0"/>
        <v>24747</v>
      </c>
      <c r="J11" s="43">
        <f t="shared" si="0"/>
        <v>25837</v>
      </c>
      <c r="K11" s="43">
        <f t="shared" si="0"/>
        <v>25625</v>
      </c>
      <c r="L11" s="43">
        <f t="shared" si="0"/>
        <v>24710</v>
      </c>
      <c r="M11" s="43">
        <f t="shared" si="0"/>
        <v>20955</v>
      </c>
      <c r="N11" s="43">
        <f t="shared" si="0"/>
        <v>17170</v>
      </c>
      <c r="O11" s="43">
        <f t="shared" si="0"/>
        <v>13766</v>
      </c>
      <c r="P11" s="43">
        <f t="shared" si="0"/>
        <v>11589</v>
      </c>
      <c r="Q11" s="43">
        <f t="shared" si="0"/>
        <v>8087</v>
      </c>
      <c r="R11" s="43">
        <f t="shared" si="0"/>
        <v>11251</v>
      </c>
      <c r="S11" s="43">
        <f t="shared" si="0"/>
        <v>391177</v>
      </c>
    </row>
    <row r="12" spans="1:21" s="2" customFormat="1" ht="33" customHeight="1" thickBot="1" x14ac:dyDescent="0.4">
      <c r="A12" s="40" t="s">
        <v>23</v>
      </c>
      <c r="B12" s="41">
        <f>SUM(B13:B18)</f>
        <v>14470</v>
      </c>
      <c r="C12" s="41">
        <f>SUM(C13:C18)</f>
        <v>13662</v>
      </c>
      <c r="D12" s="41">
        <f>SUM(D13:D18)</f>
        <v>13341</v>
      </c>
      <c r="E12" s="41">
        <f t="shared" ref="E12:R12" si="1">SUM(E13:E18)</f>
        <v>14934</v>
      </c>
      <c r="F12" s="41">
        <f t="shared" si="1"/>
        <v>17205</v>
      </c>
      <c r="G12" s="41">
        <f t="shared" si="1"/>
        <v>16332</v>
      </c>
      <c r="H12" s="41">
        <f t="shared" si="1"/>
        <v>13943</v>
      </c>
      <c r="I12" s="41">
        <f t="shared" si="1"/>
        <v>12860</v>
      </c>
      <c r="J12" s="41">
        <f t="shared" si="1"/>
        <v>13359</v>
      </c>
      <c r="K12" s="41">
        <f t="shared" si="1"/>
        <v>12973</v>
      </c>
      <c r="L12" s="41">
        <f t="shared" si="1"/>
        <v>12387</v>
      </c>
      <c r="M12" s="41">
        <f t="shared" si="1"/>
        <v>10424</v>
      </c>
      <c r="N12" s="41">
        <f t="shared" si="1"/>
        <v>8572</v>
      </c>
      <c r="O12" s="41">
        <f t="shared" si="1"/>
        <v>6915</v>
      </c>
      <c r="P12" s="41">
        <f t="shared" si="1"/>
        <v>5849</v>
      </c>
      <c r="Q12" s="41">
        <f t="shared" si="1"/>
        <v>4188</v>
      </c>
      <c r="R12" s="41">
        <f t="shared" si="1"/>
        <v>5798</v>
      </c>
      <c r="S12" s="41">
        <f>SUM(S13:S18)</f>
        <v>197337</v>
      </c>
    </row>
    <row r="13" spans="1:21" s="2" customFormat="1" ht="33" customHeight="1" x14ac:dyDescent="0.35">
      <c r="A13" s="60" t="s">
        <v>24</v>
      </c>
      <c r="B13" s="57">
        <f>B50+B87</f>
        <v>2692</v>
      </c>
      <c r="C13" s="57">
        <f t="shared" ref="C13:R13" si="2">C50+C87</f>
        <v>2479</v>
      </c>
      <c r="D13" s="57">
        <f t="shared" si="2"/>
        <v>2506</v>
      </c>
      <c r="E13" s="57">
        <f t="shared" si="2"/>
        <v>2782</v>
      </c>
      <c r="F13" s="57">
        <f t="shared" si="2"/>
        <v>3512</v>
      </c>
      <c r="G13" s="57">
        <f t="shared" si="2"/>
        <v>3589</v>
      </c>
      <c r="H13" s="57">
        <f t="shared" si="2"/>
        <v>3153</v>
      </c>
      <c r="I13" s="57">
        <f t="shared" si="2"/>
        <v>2878</v>
      </c>
      <c r="J13" s="57">
        <f t="shared" si="2"/>
        <v>2987</v>
      </c>
      <c r="K13" s="57">
        <f t="shared" si="2"/>
        <v>2712</v>
      </c>
      <c r="L13" s="57">
        <f t="shared" si="2"/>
        <v>2505</v>
      </c>
      <c r="M13" s="57">
        <f t="shared" si="2"/>
        <v>2142</v>
      </c>
      <c r="N13" s="57">
        <f t="shared" si="2"/>
        <v>1981</v>
      </c>
      <c r="O13" s="57">
        <f t="shared" si="2"/>
        <v>1829</v>
      </c>
      <c r="P13" s="57">
        <f t="shared" si="2"/>
        <v>1657</v>
      </c>
      <c r="Q13" s="57">
        <f t="shared" si="2"/>
        <v>1254</v>
      </c>
      <c r="R13" s="57">
        <f t="shared" si="2"/>
        <v>1607</v>
      </c>
      <c r="S13" s="56">
        <f t="shared" ref="S13:S18" si="3">S50+S87</f>
        <v>42308</v>
      </c>
      <c r="T13" s="4"/>
    </row>
    <row r="14" spans="1:21" s="2" customFormat="1" ht="33" customHeight="1" x14ac:dyDescent="0.35">
      <c r="A14" s="19" t="s">
        <v>25</v>
      </c>
      <c r="B14" s="44">
        <f t="shared" ref="B14:R14" si="4">B51+B88</f>
        <v>1908</v>
      </c>
      <c r="C14" s="44">
        <f t="shared" si="4"/>
        <v>2062</v>
      </c>
      <c r="D14" s="44">
        <f t="shared" si="4"/>
        <v>2029</v>
      </c>
      <c r="E14" s="44">
        <f t="shared" si="4"/>
        <v>2142</v>
      </c>
      <c r="F14" s="44">
        <f t="shared" si="4"/>
        <v>2502</v>
      </c>
      <c r="G14" s="44">
        <f t="shared" si="4"/>
        <v>2309</v>
      </c>
      <c r="H14" s="44">
        <f t="shared" si="4"/>
        <v>2055</v>
      </c>
      <c r="I14" s="44">
        <f t="shared" si="4"/>
        <v>1921</v>
      </c>
      <c r="J14" s="44">
        <f t="shared" si="4"/>
        <v>2084</v>
      </c>
      <c r="K14" s="44">
        <f t="shared" si="4"/>
        <v>1938</v>
      </c>
      <c r="L14" s="44">
        <f t="shared" si="4"/>
        <v>1958</v>
      </c>
      <c r="M14" s="44">
        <f t="shared" si="4"/>
        <v>1759</v>
      </c>
      <c r="N14" s="44">
        <f t="shared" si="4"/>
        <v>1423</v>
      </c>
      <c r="O14" s="44">
        <f t="shared" si="4"/>
        <v>1149</v>
      </c>
      <c r="P14" s="44">
        <f t="shared" si="4"/>
        <v>902</v>
      </c>
      <c r="Q14" s="44">
        <f t="shared" si="4"/>
        <v>667</v>
      </c>
      <c r="R14" s="44">
        <f t="shared" si="4"/>
        <v>806</v>
      </c>
      <c r="S14" s="53">
        <f t="shared" si="3"/>
        <v>29641</v>
      </c>
    </row>
    <row r="15" spans="1:21" s="2" customFormat="1" ht="33" customHeight="1" x14ac:dyDescent="0.35">
      <c r="A15" s="19" t="s">
        <v>26</v>
      </c>
      <c r="B15" s="44">
        <f t="shared" ref="B15:R15" si="5">B52+B89</f>
        <v>2363</v>
      </c>
      <c r="C15" s="44">
        <f t="shared" si="5"/>
        <v>2098</v>
      </c>
      <c r="D15" s="44">
        <f t="shared" si="5"/>
        <v>1962</v>
      </c>
      <c r="E15" s="44">
        <f t="shared" si="5"/>
        <v>2263</v>
      </c>
      <c r="F15" s="44">
        <f t="shared" si="5"/>
        <v>2503</v>
      </c>
      <c r="G15" s="44">
        <f t="shared" si="5"/>
        <v>2350</v>
      </c>
      <c r="H15" s="44">
        <f t="shared" si="5"/>
        <v>2056</v>
      </c>
      <c r="I15" s="44">
        <f t="shared" si="5"/>
        <v>1790</v>
      </c>
      <c r="J15" s="44">
        <f t="shared" si="5"/>
        <v>1923</v>
      </c>
      <c r="K15" s="44">
        <f t="shared" si="5"/>
        <v>1983</v>
      </c>
      <c r="L15" s="44">
        <f t="shared" si="5"/>
        <v>1947</v>
      </c>
      <c r="M15" s="44">
        <f t="shared" si="5"/>
        <v>1644</v>
      </c>
      <c r="N15" s="44">
        <f t="shared" si="5"/>
        <v>1264</v>
      </c>
      <c r="O15" s="44">
        <f t="shared" si="5"/>
        <v>1034</v>
      </c>
      <c r="P15" s="44">
        <f t="shared" si="5"/>
        <v>881</v>
      </c>
      <c r="Q15" s="44">
        <f t="shared" si="5"/>
        <v>602</v>
      </c>
      <c r="R15" s="44">
        <f t="shared" si="5"/>
        <v>952</v>
      </c>
      <c r="S15" s="53">
        <f t="shared" si="3"/>
        <v>29623</v>
      </c>
    </row>
    <row r="16" spans="1:21" s="2" customFormat="1" ht="33" customHeight="1" x14ac:dyDescent="0.35">
      <c r="A16" s="19" t="s">
        <v>27</v>
      </c>
      <c r="B16" s="44">
        <f t="shared" ref="B16:R16" si="6">B53+B90</f>
        <v>2421</v>
      </c>
      <c r="C16" s="44">
        <f t="shared" si="6"/>
        <v>2384</v>
      </c>
      <c r="D16" s="44">
        <f t="shared" si="6"/>
        <v>2492</v>
      </c>
      <c r="E16" s="44">
        <f t="shared" si="6"/>
        <v>3071</v>
      </c>
      <c r="F16" s="44">
        <f t="shared" si="6"/>
        <v>3740</v>
      </c>
      <c r="G16" s="44">
        <f t="shared" si="6"/>
        <v>3647</v>
      </c>
      <c r="H16" s="44">
        <f t="shared" si="6"/>
        <v>3117</v>
      </c>
      <c r="I16" s="44">
        <f t="shared" si="6"/>
        <v>2838</v>
      </c>
      <c r="J16" s="44">
        <f t="shared" si="6"/>
        <v>2867</v>
      </c>
      <c r="K16" s="44">
        <f t="shared" si="6"/>
        <v>2930</v>
      </c>
      <c r="L16" s="44">
        <f t="shared" si="6"/>
        <v>2890</v>
      </c>
      <c r="M16" s="44">
        <f t="shared" si="6"/>
        <v>2431</v>
      </c>
      <c r="N16" s="44">
        <f t="shared" si="6"/>
        <v>2083</v>
      </c>
      <c r="O16" s="44">
        <f t="shared" si="6"/>
        <v>1665</v>
      </c>
      <c r="P16" s="44">
        <f t="shared" si="6"/>
        <v>1427</v>
      </c>
      <c r="Q16" s="44">
        <f t="shared" si="6"/>
        <v>1020</v>
      </c>
      <c r="R16" s="44">
        <f t="shared" si="6"/>
        <v>1659</v>
      </c>
      <c r="S16" s="53">
        <f t="shared" si="3"/>
        <v>42708</v>
      </c>
    </row>
    <row r="17" spans="1:19" s="2" customFormat="1" ht="33" customHeight="1" x14ac:dyDescent="0.35">
      <c r="A17" s="19" t="s">
        <v>28</v>
      </c>
      <c r="B17" s="20">
        <f t="shared" ref="B17:R17" si="7">B54+B91</f>
        <v>2623</v>
      </c>
      <c r="C17" s="20">
        <f t="shared" si="7"/>
        <v>2553</v>
      </c>
      <c r="D17" s="20">
        <f t="shared" si="7"/>
        <v>2468</v>
      </c>
      <c r="E17" s="20">
        <f t="shared" si="7"/>
        <v>2712</v>
      </c>
      <c r="F17" s="20">
        <f t="shared" si="7"/>
        <v>2964</v>
      </c>
      <c r="G17" s="20">
        <f t="shared" si="7"/>
        <v>2762</v>
      </c>
      <c r="H17" s="20">
        <f t="shared" si="7"/>
        <v>2177</v>
      </c>
      <c r="I17" s="20">
        <f t="shared" si="7"/>
        <v>1994</v>
      </c>
      <c r="J17" s="20">
        <f t="shared" si="7"/>
        <v>2050</v>
      </c>
      <c r="K17" s="20">
        <f t="shared" si="7"/>
        <v>2043</v>
      </c>
      <c r="L17" s="20">
        <f t="shared" si="7"/>
        <v>1966</v>
      </c>
      <c r="M17" s="20">
        <f t="shared" si="7"/>
        <v>1613</v>
      </c>
      <c r="N17" s="20">
        <f t="shared" si="7"/>
        <v>1214</v>
      </c>
      <c r="O17" s="20">
        <f t="shared" si="7"/>
        <v>867</v>
      </c>
      <c r="P17" s="20">
        <f t="shared" si="7"/>
        <v>715</v>
      </c>
      <c r="Q17" s="20">
        <f t="shared" si="7"/>
        <v>462</v>
      </c>
      <c r="R17" s="20">
        <f t="shared" si="7"/>
        <v>574</v>
      </c>
      <c r="S17" s="58">
        <f t="shared" si="3"/>
        <v>31769</v>
      </c>
    </row>
    <row r="18" spans="1:19" s="2" customFormat="1" ht="33" customHeight="1" thickBot="1" x14ac:dyDescent="0.4">
      <c r="A18" s="84" t="s">
        <v>102</v>
      </c>
      <c r="B18" s="55">
        <f t="shared" ref="B18:R18" si="8">B55+B92</f>
        <v>2463</v>
      </c>
      <c r="C18" s="55">
        <f t="shared" si="8"/>
        <v>2086</v>
      </c>
      <c r="D18" s="55">
        <f t="shared" si="8"/>
        <v>1884</v>
      </c>
      <c r="E18" s="55">
        <f t="shared" si="8"/>
        <v>1964</v>
      </c>
      <c r="F18" s="55">
        <f t="shared" si="8"/>
        <v>1984</v>
      </c>
      <c r="G18" s="55">
        <f t="shared" si="8"/>
        <v>1675</v>
      </c>
      <c r="H18" s="55">
        <f t="shared" si="8"/>
        <v>1385</v>
      </c>
      <c r="I18" s="55">
        <f t="shared" si="8"/>
        <v>1439</v>
      </c>
      <c r="J18" s="55">
        <f t="shared" si="8"/>
        <v>1448</v>
      </c>
      <c r="K18" s="55">
        <f t="shared" si="8"/>
        <v>1367</v>
      </c>
      <c r="L18" s="55">
        <f t="shared" si="8"/>
        <v>1121</v>
      </c>
      <c r="M18" s="55">
        <f t="shared" si="8"/>
        <v>835</v>
      </c>
      <c r="N18" s="55">
        <f t="shared" si="8"/>
        <v>607</v>
      </c>
      <c r="O18" s="55">
        <f t="shared" si="8"/>
        <v>371</v>
      </c>
      <c r="P18" s="55">
        <f t="shared" si="8"/>
        <v>267</v>
      </c>
      <c r="Q18" s="55">
        <f t="shared" si="8"/>
        <v>183</v>
      </c>
      <c r="R18" s="55">
        <f t="shared" si="8"/>
        <v>200</v>
      </c>
      <c r="S18" s="54">
        <f t="shared" si="3"/>
        <v>21288</v>
      </c>
    </row>
    <row r="19" spans="1:19" s="2" customFormat="1" ht="33" customHeight="1" x14ac:dyDescent="0.3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2" customFormat="1" ht="33" customHeight="1" thickBot="1" x14ac:dyDescent="0.4">
      <c r="A20" s="1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s="2" customFormat="1" ht="33" customHeight="1" thickBot="1" x14ac:dyDescent="0.4">
      <c r="A21" s="40" t="s">
        <v>29</v>
      </c>
      <c r="B21" s="41">
        <f>SUM(B22:B27)</f>
        <v>14746</v>
      </c>
      <c r="C21" s="41">
        <f t="shared" ref="C21:R21" si="9">SUM(C22:C27)</f>
        <v>14034</v>
      </c>
      <c r="D21" s="41">
        <f t="shared" si="9"/>
        <v>13104</v>
      </c>
      <c r="E21" s="41">
        <f t="shared" si="9"/>
        <v>13725</v>
      </c>
      <c r="F21" s="41">
        <f t="shared" si="9"/>
        <v>15039</v>
      </c>
      <c r="G21" s="41">
        <f t="shared" si="9"/>
        <v>14441</v>
      </c>
      <c r="H21" s="41">
        <f t="shared" si="9"/>
        <v>12573</v>
      </c>
      <c r="I21" s="41">
        <f t="shared" si="9"/>
        <v>11193</v>
      </c>
      <c r="J21" s="41">
        <f t="shared" si="9"/>
        <v>11682</v>
      </c>
      <c r="K21" s="41">
        <f t="shared" si="9"/>
        <v>11774</v>
      </c>
      <c r="L21" s="41">
        <f t="shared" si="9"/>
        <v>11492</v>
      </c>
      <c r="M21" s="41">
        <f t="shared" si="9"/>
        <v>9853</v>
      </c>
      <c r="N21" s="41">
        <f t="shared" si="9"/>
        <v>8088</v>
      </c>
      <c r="O21" s="41">
        <f t="shared" si="9"/>
        <v>6450</v>
      </c>
      <c r="P21" s="41">
        <f t="shared" si="9"/>
        <v>5411</v>
      </c>
      <c r="Q21" s="41">
        <f t="shared" si="9"/>
        <v>3638</v>
      </c>
      <c r="R21" s="41">
        <f t="shared" si="9"/>
        <v>5122</v>
      </c>
      <c r="S21" s="41">
        <f>SUM(S22:S27)</f>
        <v>182476</v>
      </c>
    </row>
    <row r="22" spans="1:19" s="2" customFormat="1" ht="33" customHeight="1" x14ac:dyDescent="0.35">
      <c r="A22" s="19" t="s">
        <v>30</v>
      </c>
      <c r="B22" s="44">
        <f t="shared" ref="B22:R22" si="10">B59+B96</f>
        <v>2514</v>
      </c>
      <c r="C22" s="44">
        <f t="shared" si="10"/>
        <v>2434</v>
      </c>
      <c r="D22" s="44">
        <f t="shared" si="10"/>
        <v>2423</v>
      </c>
      <c r="E22" s="44">
        <f t="shared" si="10"/>
        <v>2622</v>
      </c>
      <c r="F22" s="44">
        <f t="shared" si="10"/>
        <v>2816</v>
      </c>
      <c r="G22" s="44">
        <f t="shared" si="10"/>
        <v>2662</v>
      </c>
      <c r="H22" s="44">
        <f t="shared" si="10"/>
        <v>2339</v>
      </c>
      <c r="I22" s="44">
        <f t="shared" si="10"/>
        <v>1994</v>
      </c>
      <c r="J22" s="44">
        <f t="shared" si="10"/>
        <v>2154</v>
      </c>
      <c r="K22" s="44">
        <f t="shared" si="10"/>
        <v>2223</v>
      </c>
      <c r="L22" s="44">
        <f t="shared" si="10"/>
        <v>2205</v>
      </c>
      <c r="M22" s="44">
        <f t="shared" si="10"/>
        <v>1912</v>
      </c>
      <c r="N22" s="44">
        <f t="shared" si="10"/>
        <v>1441</v>
      </c>
      <c r="O22" s="44">
        <f t="shared" si="10"/>
        <v>1143</v>
      </c>
      <c r="P22" s="44">
        <f t="shared" si="10"/>
        <v>977</v>
      </c>
      <c r="Q22" s="44">
        <f t="shared" si="10"/>
        <v>665</v>
      </c>
      <c r="R22" s="44">
        <f t="shared" si="10"/>
        <v>902</v>
      </c>
      <c r="S22" s="44">
        <f t="shared" ref="S22:S27" si="11">S59+S96</f>
        <v>33448</v>
      </c>
    </row>
    <row r="23" spans="1:19" s="2" customFormat="1" ht="33" customHeight="1" x14ac:dyDescent="0.35">
      <c r="A23" s="19" t="s">
        <v>31</v>
      </c>
      <c r="B23" s="44">
        <f t="shared" ref="B23:R23" si="12">B60+B97</f>
        <v>2452</v>
      </c>
      <c r="C23" s="44">
        <f t="shared" si="12"/>
        <v>2289</v>
      </c>
      <c r="D23" s="44">
        <f t="shared" si="12"/>
        <v>2117</v>
      </c>
      <c r="E23" s="44">
        <f t="shared" si="12"/>
        <v>2444</v>
      </c>
      <c r="F23" s="44">
        <f t="shared" si="12"/>
        <v>2931</v>
      </c>
      <c r="G23" s="44">
        <f t="shared" si="12"/>
        <v>2620</v>
      </c>
      <c r="H23" s="44">
        <f t="shared" si="12"/>
        <v>2222</v>
      </c>
      <c r="I23" s="44">
        <f t="shared" si="12"/>
        <v>1988</v>
      </c>
      <c r="J23" s="44">
        <f t="shared" si="12"/>
        <v>2104</v>
      </c>
      <c r="K23" s="44">
        <f t="shared" si="12"/>
        <v>2093</v>
      </c>
      <c r="L23" s="44">
        <f t="shared" si="12"/>
        <v>2069</v>
      </c>
      <c r="M23" s="44">
        <f t="shared" si="12"/>
        <v>1757</v>
      </c>
      <c r="N23" s="44">
        <f t="shared" si="12"/>
        <v>1350</v>
      </c>
      <c r="O23" s="44">
        <f t="shared" si="12"/>
        <v>1094</v>
      </c>
      <c r="P23" s="44">
        <f t="shared" si="12"/>
        <v>793</v>
      </c>
      <c r="Q23" s="44">
        <f t="shared" si="12"/>
        <v>533</v>
      </c>
      <c r="R23" s="44">
        <f t="shared" si="12"/>
        <v>814</v>
      </c>
      <c r="S23" s="44">
        <f t="shared" si="11"/>
        <v>31683</v>
      </c>
    </row>
    <row r="24" spans="1:19" s="2" customFormat="1" ht="33" customHeight="1" x14ac:dyDescent="0.35">
      <c r="A24" s="19" t="s">
        <v>32</v>
      </c>
      <c r="B24" s="44">
        <f t="shared" ref="B24:R24" si="13">B61+B98</f>
        <v>4047</v>
      </c>
      <c r="C24" s="44">
        <f t="shared" si="13"/>
        <v>3889</v>
      </c>
      <c r="D24" s="44">
        <f t="shared" si="13"/>
        <v>3653</v>
      </c>
      <c r="E24" s="44">
        <f t="shared" si="13"/>
        <v>3718</v>
      </c>
      <c r="F24" s="44">
        <f t="shared" si="13"/>
        <v>3906</v>
      </c>
      <c r="G24" s="44">
        <f t="shared" si="13"/>
        <v>3866</v>
      </c>
      <c r="H24" s="44">
        <f t="shared" si="13"/>
        <v>3453</v>
      </c>
      <c r="I24" s="44">
        <f t="shared" si="13"/>
        <v>3144</v>
      </c>
      <c r="J24" s="44">
        <f t="shared" si="13"/>
        <v>3262</v>
      </c>
      <c r="K24" s="44">
        <f t="shared" si="13"/>
        <v>3176</v>
      </c>
      <c r="L24" s="44">
        <f t="shared" si="13"/>
        <v>2821</v>
      </c>
      <c r="M24" s="44">
        <f t="shared" si="13"/>
        <v>2346</v>
      </c>
      <c r="N24" s="44">
        <f t="shared" si="13"/>
        <v>2097</v>
      </c>
      <c r="O24" s="44">
        <f t="shared" si="13"/>
        <v>1566</v>
      </c>
      <c r="P24" s="44">
        <f t="shared" si="13"/>
        <v>1288</v>
      </c>
      <c r="Q24" s="44">
        <f t="shared" si="13"/>
        <v>791</v>
      </c>
      <c r="R24" s="44">
        <f t="shared" si="13"/>
        <v>1016</v>
      </c>
      <c r="S24" s="44">
        <f t="shared" si="11"/>
        <v>48074</v>
      </c>
    </row>
    <row r="25" spans="1:19" s="2" customFormat="1" ht="33" customHeight="1" x14ac:dyDescent="0.35">
      <c r="A25" s="19" t="s">
        <v>99</v>
      </c>
      <c r="B25" s="44">
        <f t="shared" ref="B25:R25" si="14">B62+B99</f>
        <v>4412</v>
      </c>
      <c r="C25" s="44">
        <f t="shared" si="14"/>
        <v>4139</v>
      </c>
      <c r="D25" s="44">
        <f t="shared" si="14"/>
        <v>3626</v>
      </c>
      <c r="E25" s="44">
        <f t="shared" si="14"/>
        <v>3598</v>
      </c>
      <c r="F25" s="44">
        <f t="shared" si="14"/>
        <v>3900</v>
      </c>
      <c r="G25" s="44">
        <f t="shared" si="14"/>
        <v>3949</v>
      </c>
      <c r="H25" s="44">
        <f t="shared" si="14"/>
        <v>3387</v>
      </c>
      <c r="I25" s="44">
        <f t="shared" si="14"/>
        <v>2901</v>
      </c>
      <c r="J25" s="44">
        <f t="shared" si="14"/>
        <v>2968</v>
      </c>
      <c r="K25" s="44">
        <f t="shared" si="14"/>
        <v>3040</v>
      </c>
      <c r="L25" s="44">
        <f t="shared" si="14"/>
        <v>3232</v>
      </c>
      <c r="M25" s="44">
        <f t="shared" si="14"/>
        <v>2896</v>
      </c>
      <c r="N25" s="44">
        <f t="shared" si="14"/>
        <v>2468</v>
      </c>
      <c r="O25" s="44">
        <f t="shared" si="14"/>
        <v>2041</v>
      </c>
      <c r="P25" s="44">
        <f t="shared" si="14"/>
        <v>1868</v>
      </c>
      <c r="Q25" s="44">
        <f t="shared" si="14"/>
        <v>1298</v>
      </c>
      <c r="R25" s="44">
        <f t="shared" si="14"/>
        <v>1922</v>
      </c>
      <c r="S25" s="44">
        <f t="shared" si="11"/>
        <v>51670</v>
      </c>
    </row>
    <row r="26" spans="1:19" s="2" customFormat="1" ht="33" customHeight="1" x14ac:dyDescent="0.35">
      <c r="A26" s="19" t="s">
        <v>33</v>
      </c>
      <c r="B26" s="44">
        <f t="shared" ref="B26:R26" si="15">B63+B100</f>
        <v>639</v>
      </c>
      <c r="C26" s="44">
        <f t="shared" si="15"/>
        <v>597</v>
      </c>
      <c r="D26" s="44">
        <f t="shared" si="15"/>
        <v>645</v>
      </c>
      <c r="E26" s="44">
        <f t="shared" si="15"/>
        <v>690</v>
      </c>
      <c r="F26" s="44">
        <f t="shared" si="15"/>
        <v>771</v>
      </c>
      <c r="G26" s="44">
        <f t="shared" si="15"/>
        <v>680</v>
      </c>
      <c r="H26" s="44">
        <f t="shared" si="15"/>
        <v>586</v>
      </c>
      <c r="I26" s="44">
        <f t="shared" si="15"/>
        <v>590</v>
      </c>
      <c r="J26" s="44">
        <f t="shared" si="15"/>
        <v>579</v>
      </c>
      <c r="K26" s="44">
        <f t="shared" si="15"/>
        <v>613</v>
      </c>
      <c r="L26" s="44">
        <f t="shared" si="15"/>
        <v>622</v>
      </c>
      <c r="M26" s="44">
        <f t="shared" si="15"/>
        <v>510</v>
      </c>
      <c r="N26" s="44">
        <f t="shared" si="15"/>
        <v>373</v>
      </c>
      <c r="O26" s="44">
        <f t="shared" si="15"/>
        <v>307</v>
      </c>
      <c r="P26" s="44">
        <f t="shared" si="15"/>
        <v>234</v>
      </c>
      <c r="Q26" s="44">
        <f t="shared" si="15"/>
        <v>172</v>
      </c>
      <c r="R26" s="44">
        <f t="shared" si="15"/>
        <v>251</v>
      </c>
      <c r="S26" s="44">
        <f t="shared" si="11"/>
        <v>8868</v>
      </c>
    </row>
    <row r="27" spans="1:19" s="2" customFormat="1" ht="33" customHeight="1" thickBot="1" x14ac:dyDescent="0.4">
      <c r="A27" s="45" t="s">
        <v>34</v>
      </c>
      <c r="B27" s="55">
        <f t="shared" ref="B27:R27" si="16">B64+B101</f>
        <v>682</v>
      </c>
      <c r="C27" s="55">
        <f t="shared" si="16"/>
        <v>686</v>
      </c>
      <c r="D27" s="55">
        <f t="shared" si="16"/>
        <v>640</v>
      </c>
      <c r="E27" s="55">
        <f t="shared" si="16"/>
        <v>653</v>
      </c>
      <c r="F27" s="55">
        <f t="shared" si="16"/>
        <v>715</v>
      </c>
      <c r="G27" s="55">
        <f t="shared" si="16"/>
        <v>664</v>
      </c>
      <c r="H27" s="55">
        <f t="shared" si="16"/>
        <v>586</v>
      </c>
      <c r="I27" s="55">
        <f t="shared" si="16"/>
        <v>576</v>
      </c>
      <c r="J27" s="55">
        <f t="shared" si="16"/>
        <v>615</v>
      </c>
      <c r="K27" s="55">
        <f t="shared" si="16"/>
        <v>629</v>
      </c>
      <c r="L27" s="55">
        <f t="shared" si="16"/>
        <v>543</v>
      </c>
      <c r="M27" s="55">
        <f t="shared" si="16"/>
        <v>432</v>
      </c>
      <c r="N27" s="55">
        <f t="shared" si="16"/>
        <v>359</v>
      </c>
      <c r="O27" s="55">
        <f t="shared" si="16"/>
        <v>299</v>
      </c>
      <c r="P27" s="55">
        <f t="shared" si="16"/>
        <v>251</v>
      </c>
      <c r="Q27" s="55">
        <f t="shared" si="16"/>
        <v>179</v>
      </c>
      <c r="R27" s="55">
        <f t="shared" si="16"/>
        <v>217</v>
      </c>
      <c r="S27" s="55">
        <f t="shared" si="11"/>
        <v>8733</v>
      </c>
    </row>
    <row r="28" spans="1:19" s="2" customFormat="1" ht="33" customHeight="1" x14ac:dyDescent="0.35">
      <c r="A28" s="15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s="2" customFormat="1" ht="33" customHeight="1" thickBot="1" x14ac:dyDescent="0.4">
      <c r="A29" s="15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s="2" customFormat="1" ht="33" customHeight="1" thickBot="1" x14ac:dyDescent="0.4">
      <c r="A30" s="40" t="s">
        <v>35</v>
      </c>
      <c r="B30" s="41">
        <f>SUM(B31:B41)</f>
        <v>623</v>
      </c>
      <c r="C30" s="41">
        <f t="shared" ref="C30:Q30" si="17">SUM(C31:C41)</f>
        <v>765</v>
      </c>
      <c r="D30" s="41">
        <f t="shared" si="17"/>
        <v>829</v>
      </c>
      <c r="E30" s="41">
        <f t="shared" si="17"/>
        <v>870</v>
      </c>
      <c r="F30" s="41">
        <f t="shared" si="17"/>
        <v>927</v>
      </c>
      <c r="G30" s="41">
        <f t="shared" si="17"/>
        <v>864</v>
      </c>
      <c r="H30" s="41">
        <f t="shared" si="17"/>
        <v>757</v>
      </c>
      <c r="I30" s="41">
        <f t="shared" si="17"/>
        <v>694</v>
      </c>
      <c r="J30" s="41">
        <f t="shared" si="17"/>
        <v>796</v>
      </c>
      <c r="K30" s="41">
        <f t="shared" si="17"/>
        <v>878</v>
      </c>
      <c r="L30" s="41">
        <f t="shared" si="17"/>
        <v>831</v>
      </c>
      <c r="M30" s="41">
        <f t="shared" si="17"/>
        <v>678</v>
      </c>
      <c r="N30" s="41">
        <f t="shared" si="17"/>
        <v>510</v>
      </c>
      <c r="O30" s="41">
        <f t="shared" si="17"/>
        <v>401</v>
      </c>
      <c r="P30" s="41">
        <f t="shared" si="17"/>
        <v>329</v>
      </c>
      <c r="Q30" s="41">
        <f t="shared" si="17"/>
        <v>261</v>
      </c>
      <c r="R30" s="41">
        <f>SUM(R31:R41)</f>
        <v>331</v>
      </c>
      <c r="S30" s="41">
        <f>SUM(S31:S41)</f>
        <v>11364</v>
      </c>
    </row>
    <row r="31" spans="1:19" s="2" customFormat="1" ht="33" customHeight="1" x14ac:dyDescent="0.35">
      <c r="A31" s="63" t="s">
        <v>98</v>
      </c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3"/>
    </row>
    <row r="32" spans="1:19" s="2" customFormat="1" ht="33" customHeight="1" x14ac:dyDescent="0.35">
      <c r="A32" s="67" t="s">
        <v>91</v>
      </c>
      <c r="B32" s="53">
        <f t="shared" ref="B32:R32" si="18">B69+B106</f>
        <v>83</v>
      </c>
      <c r="C32" s="44">
        <f t="shared" si="18"/>
        <v>88</v>
      </c>
      <c r="D32" s="44">
        <f t="shared" si="18"/>
        <v>120</v>
      </c>
      <c r="E32" s="44">
        <f t="shared" si="18"/>
        <v>107</v>
      </c>
      <c r="F32" s="44">
        <f t="shared" si="18"/>
        <v>112</v>
      </c>
      <c r="G32" s="44">
        <f t="shared" si="18"/>
        <v>94</v>
      </c>
      <c r="H32" s="44">
        <f t="shared" si="18"/>
        <v>83</v>
      </c>
      <c r="I32" s="44">
        <f t="shared" si="18"/>
        <v>85</v>
      </c>
      <c r="J32" s="44">
        <f t="shared" si="18"/>
        <v>70</v>
      </c>
      <c r="K32" s="44">
        <f t="shared" si="18"/>
        <v>115</v>
      </c>
      <c r="L32" s="44">
        <f t="shared" si="18"/>
        <v>111</v>
      </c>
      <c r="M32" s="44">
        <f t="shared" si="18"/>
        <v>87</v>
      </c>
      <c r="N32" s="44">
        <f t="shared" si="18"/>
        <v>79</v>
      </c>
      <c r="O32" s="44">
        <f t="shared" si="18"/>
        <v>51</v>
      </c>
      <c r="P32" s="44">
        <f t="shared" si="18"/>
        <v>42</v>
      </c>
      <c r="Q32" s="44">
        <f t="shared" si="18"/>
        <v>36</v>
      </c>
      <c r="R32" s="44">
        <f t="shared" si="18"/>
        <v>49</v>
      </c>
      <c r="S32" s="44">
        <f t="shared" ref="S32:S41" si="19">S69+S106</f>
        <v>1415</v>
      </c>
    </row>
    <row r="33" spans="1:20" s="2" customFormat="1" ht="33" customHeight="1" x14ac:dyDescent="0.35">
      <c r="A33" s="65" t="s">
        <v>92</v>
      </c>
      <c r="B33" s="58">
        <f t="shared" ref="B33:R33" si="20">B70+B107</f>
        <v>31</v>
      </c>
      <c r="C33" s="20">
        <f t="shared" si="20"/>
        <v>44</v>
      </c>
      <c r="D33" s="20">
        <f t="shared" si="20"/>
        <v>51</v>
      </c>
      <c r="E33" s="20">
        <f t="shared" si="20"/>
        <v>47</v>
      </c>
      <c r="F33" s="20">
        <f t="shared" si="20"/>
        <v>53</v>
      </c>
      <c r="G33" s="20">
        <f t="shared" si="20"/>
        <v>38</v>
      </c>
      <c r="H33" s="20">
        <f t="shared" si="20"/>
        <v>41</v>
      </c>
      <c r="I33" s="20">
        <f t="shared" si="20"/>
        <v>34</v>
      </c>
      <c r="J33" s="20">
        <f t="shared" si="20"/>
        <v>49</v>
      </c>
      <c r="K33" s="20">
        <f t="shared" si="20"/>
        <v>47</v>
      </c>
      <c r="L33" s="20">
        <f t="shared" si="20"/>
        <v>44</v>
      </c>
      <c r="M33" s="20">
        <f t="shared" si="20"/>
        <v>44</v>
      </c>
      <c r="N33" s="20">
        <f t="shared" si="20"/>
        <v>33</v>
      </c>
      <c r="O33" s="20">
        <f t="shared" si="20"/>
        <v>35</v>
      </c>
      <c r="P33" s="20">
        <f t="shared" si="20"/>
        <v>20</v>
      </c>
      <c r="Q33" s="20">
        <f t="shared" si="20"/>
        <v>17</v>
      </c>
      <c r="R33" s="20">
        <f t="shared" si="20"/>
        <v>16</v>
      </c>
      <c r="S33" s="20">
        <f t="shared" si="19"/>
        <v>644</v>
      </c>
    </row>
    <row r="34" spans="1:20" s="2" customFormat="1" ht="33" customHeight="1" x14ac:dyDescent="0.35">
      <c r="A34" s="65" t="s">
        <v>36</v>
      </c>
      <c r="B34" s="53">
        <f t="shared" ref="B34:R34" si="21">B71+B108</f>
        <v>88</v>
      </c>
      <c r="C34" s="44">
        <f t="shared" si="21"/>
        <v>108</v>
      </c>
      <c r="D34" s="44">
        <f t="shared" si="21"/>
        <v>99</v>
      </c>
      <c r="E34" s="44">
        <f t="shared" si="21"/>
        <v>118</v>
      </c>
      <c r="F34" s="44">
        <f t="shared" si="21"/>
        <v>140</v>
      </c>
      <c r="G34" s="44">
        <f t="shared" si="21"/>
        <v>125</v>
      </c>
      <c r="H34" s="44">
        <f t="shared" si="21"/>
        <v>100</v>
      </c>
      <c r="I34" s="44">
        <f t="shared" si="21"/>
        <v>101</v>
      </c>
      <c r="J34" s="44">
        <f t="shared" si="21"/>
        <v>124</v>
      </c>
      <c r="K34" s="44">
        <f t="shared" si="21"/>
        <v>145</v>
      </c>
      <c r="L34" s="44">
        <f t="shared" si="21"/>
        <v>124</v>
      </c>
      <c r="M34" s="44">
        <f t="shared" si="21"/>
        <v>88</v>
      </c>
      <c r="N34" s="44">
        <f t="shared" si="21"/>
        <v>74</v>
      </c>
      <c r="O34" s="44">
        <f t="shared" si="21"/>
        <v>47</v>
      </c>
      <c r="P34" s="44">
        <f t="shared" si="21"/>
        <v>55</v>
      </c>
      <c r="Q34" s="44">
        <f t="shared" si="21"/>
        <v>39</v>
      </c>
      <c r="R34" s="44">
        <f t="shared" si="21"/>
        <v>43</v>
      </c>
      <c r="S34" s="44">
        <f t="shared" si="19"/>
        <v>1622</v>
      </c>
    </row>
    <row r="35" spans="1:20" s="2" customFormat="1" ht="33" customHeight="1" x14ac:dyDescent="0.35">
      <c r="A35" s="19" t="s">
        <v>93</v>
      </c>
      <c r="B35" s="58">
        <f t="shared" ref="B35:R35" si="22">B72+B109</f>
        <v>3</v>
      </c>
      <c r="C35" s="20">
        <f t="shared" si="22"/>
        <v>4</v>
      </c>
      <c r="D35" s="20">
        <f t="shared" si="22"/>
        <v>6</v>
      </c>
      <c r="E35" s="20">
        <f t="shared" si="22"/>
        <v>2</v>
      </c>
      <c r="F35" s="20">
        <f t="shared" si="22"/>
        <v>2</v>
      </c>
      <c r="G35" s="20">
        <f t="shared" si="22"/>
        <v>4</v>
      </c>
      <c r="H35" s="20">
        <f t="shared" si="22"/>
        <v>1</v>
      </c>
      <c r="I35" s="20">
        <f t="shared" si="22"/>
        <v>3</v>
      </c>
      <c r="J35" s="20">
        <f t="shared" si="22"/>
        <v>4</v>
      </c>
      <c r="K35" s="20">
        <f t="shared" si="22"/>
        <v>10</v>
      </c>
      <c r="L35" s="20">
        <f t="shared" si="22"/>
        <v>6</v>
      </c>
      <c r="M35" s="20">
        <f t="shared" si="22"/>
        <v>2</v>
      </c>
      <c r="N35" s="20">
        <f t="shared" si="22"/>
        <v>3</v>
      </c>
      <c r="O35" s="20">
        <f t="shared" si="22"/>
        <v>11</v>
      </c>
      <c r="P35" s="20">
        <f t="shared" si="22"/>
        <v>5</v>
      </c>
      <c r="Q35" s="20">
        <f t="shared" si="22"/>
        <v>7</v>
      </c>
      <c r="R35" s="20">
        <f t="shared" si="22"/>
        <v>5</v>
      </c>
      <c r="S35" s="20">
        <f t="shared" si="19"/>
        <v>78</v>
      </c>
    </row>
    <row r="36" spans="1:20" s="2" customFormat="1" ht="33" customHeight="1" x14ac:dyDescent="0.35">
      <c r="A36" s="19" t="s">
        <v>37</v>
      </c>
      <c r="B36" s="53">
        <f t="shared" ref="B36:R36" si="23">B73+B110</f>
        <v>95</v>
      </c>
      <c r="C36" s="44">
        <f t="shared" si="23"/>
        <v>119</v>
      </c>
      <c r="D36" s="44">
        <f t="shared" si="23"/>
        <v>127</v>
      </c>
      <c r="E36" s="44">
        <f t="shared" si="23"/>
        <v>131</v>
      </c>
      <c r="F36" s="44">
        <f t="shared" si="23"/>
        <v>150</v>
      </c>
      <c r="G36" s="44">
        <f t="shared" si="23"/>
        <v>163</v>
      </c>
      <c r="H36" s="44">
        <f t="shared" si="23"/>
        <v>139</v>
      </c>
      <c r="I36" s="44">
        <f t="shared" si="23"/>
        <v>120</v>
      </c>
      <c r="J36" s="44">
        <f t="shared" si="23"/>
        <v>122</v>
      </c>
      <c r="K36" s="44">
        <f t="shared" si="23"/>
        <v>149</v>
      </c>
      <c r="L36" s="44">
        <f t="shared" si="23"/>
        <v>151</v>
      </c>
      <c r="M36" s="44">
        <f t="shared" si="23"/>
        <v>114</v>
      </c>
      <c r="N36" s="44">
        <f t="shared" si="23"/>
        <v>80</v>
      </c>
      <c r="O36" s="44">
        <f t="shared" si="23"/>
        <v>68</v>
      </c>
      <c r="P36" s="44">
        <f t="shared" si="23"/>
        <v>50</v>
      </c>
      <c r="Q36" s="44">
        <f t="shared" si="23"/>
        <v>52</v>
      </c>
      <c r="R36" s="44">
        <f t="shared" si="23"/>
        <v>70</v>
      </c>
      <c r="S36" s="44">
        <f t="shared" si="19"/>
        <v>1901</v>
      </c>
    </row>
    <row r="37" spans="1:20" s="2" customFormat="1" ht="33" customHeight="1" x14ac:dyDescent="0.35">
      <c r="A37" s="19" t="s">
        <v>94</v>
      </c>
      <c r="B37" s="58">
        <f t="shared" ref="B37:R37" si="24">B74+B111</f>
        <v>41</v>
      </c>
      <c r="C37" s="20">
        <f t="shared" si="24"/>
        <v>67</v>
      </c>
      <c r="D37" s="20">
        <f t="shared" si="24"/>
        <v>82</v>
      </c>
      <c r="E37" s="20">
        <f t="shared" si="24"/>
        <v>93</v>
      </c>
      <c r="F37" s="20">
        <f t="shared" si="24"/>
        <v>82</v>
      </c>
      <c r="G37" s="20">
        <f t="shared" si="24"/>
        <v>67</v>
      </c>
      <c r="H37" s="20">
        <f t="shared" si="24"/>
        <v>62</v>
      </c>
      <c r="I37" s="20">
        <f t="shared" si="24"/>
        <v>61</v>
      </c>
      <c r="J37" s="20">
        <f t="shared" si="24"/>
        <v>86</v>
      </c>
      <c r="K37" s="20">
        <f t="shared" si="24"/>
        <v>85</v>
      </c>
      <c r="L37" s="20">
        <f t="shared" si="24"/>
        <v>86</v>
      </c>
      <c r="M37" s="20">
        <f t="shared" si="24"/>
        <v>56</v>
      </c>
      <c r="N37" s="20">
        <f t="shared" si="24"/>
        <v>50</v>
      </c>
      <c r="O37" s="20">
        <f t="shared" si="24"/>
        <v>41</v>
      </c>
      <c r="P37" s="20">
        <f t="shared" si="24"/>
        <v>35</v>
      </c>
      <c r="Q37" s="20">
        <f t="shared" si="24"/>
        <v>16</v>
      </c>
      <c r="R37" s="20">
        <f t="shared" si="24"/>
        <v>32</v>
      </c>
      <c r="S37" s="20">
        <f t="shared" si="19"/>
        <v>1042</v>
      </c>
    </row>
    <row r="38" spans="1:20" s="2" customFormat="1" ht="33" customHeight="1" x14ac:dyDescent="0.35">
      <c r="A38" s="67" t="s">
        <v>95</v>
      </c>
      <c r="B38" s="53">
        <f t="shared" ref="B38:R38" si="25">B75+B112</f>
        <v>15</v>
      </c>
      <c r="C38" s="44">
        <f t="shared" si="25"/>
        <v>20</v>
      </c>
      <c r="D38" s="44">
        <f t="shared" si="25"/>
        <v>24</v>
      </c>
      <c r="E38" s="44">
        <f t="shared" si="25"/>
        <v>27</v>
      </c>
      <c r="F38" s="44">
        <f t="shared" si="25"/>
        <v>27</v>
      </c>
      <c r="G38" s="44">
        <f t="shared" si="25"/>
        <v>19</v>
      </c>
      <c r="H38" s="44">
        <f t="shared" si="25"/>
        <v>29</v>
      </c>
      <c r="I38" s="44">
        <f t="shared" si="25"/>
        <v>18</v>
      </c>
      <c r="J38" s="44">
        <f t="shared" si="25"/>
        <v>29</v>
      </c>
      <c r="K38" s="44">
        <f t="shared" si="25"/>
        <v>32</v>
      </c>
      <c r="L38" s="44">
        <f t="shared" si="25"/>
        <v>28</v>
      </c>
      <c r="M38" s="44">
        <f t="shared" si="25"/>
        <v>23</v>
      </c>
      <c r="N38" s="44">
        <f t="shared" si="25"/>
        <v>15</v>
      </c>
      <c r="O38" s="44">
        <f t="shared" si="25"/>
        <v>10</v>
      </c>
      <c r="P38" s="44">
        <f t="shared" si="25"/>
        <v>9</v>
      </c>
      <c r="Q38" s="44">
        <f t="shared" si="25"/>
        <v>9</v>
      </c>
      <c r="R38" s="44">
        <f t="shared" si="25"/>
        <v>14</v>
      </c>
      <c r="S38" s="44">
        <f t="shared" si="19"/>
        <v>348</v>
      </c>
    </row>
    <row r="39" spans="1:20" s="2" customFormat="1" ht="33" customHeight="1" x14ac:dyDescent="0.35">
      <c r="A39" s="67" t="s">
        <v>96</v>
      </c>
      <c r="B39" s="53">
        <f t="shared" ref="B39:R39" si="26">B76+B113</f>
        <v>176</v>
      </c>
      <c r="C39" s="44">
        <f t="shared" si="26"/>
        <v>226</v>
      </c>
      <c r="D39" s="44">
        <f t="shared" si="26"/>
        <v>236</v>
      </c>
      <c r="E39" s="44">
        <f t="shared" si="26"/>
        <v>262</v>
      </c>
      <c r="F39" s="44">
        <f t="shared" si="26"/>
        <v>282</v>
      </c>
      <c r="G39" s="44">
        <f t="shared" si="26"/>
        <v>268</v>
      </c>
      <c r="H39" s="44">
        <f t="shared" si="26"/>
        <v>238</v>
      </c>
      <c r="I39" s="44">
        <f t="shared" si="26"/>
        <v>216</v>
      </c>
      <c r="J39" s="44">
        <f t="shared" si="26"/>
        <v>232</v>
      </c>
      <c r="K39" s="44">
        <f t="shared" si="26"/>
        <v>220</v>
      </c>
      <c r="L39" s="44">
        <f t="shared" si="26"/>
        <v>222</v>
      </c>
      <c r="M39" s="44">
        <f t="shared" si="26"/>
        <v>201</v>
      </c>
      <c r="N39" s="44">
        <f t="shared" si="26"/>
        <v>130</v>
      </c>
      <c r="O39" s="44">
        <f t="shared" si="26"/>
        <v>103</v>
      </c>
      <c r="P39" s="44">
        <f t="shared" si="26"/>
        <v>79</v>
      </c>
      <c r="Q39" s="44">
        <f t="shared" si="26"/>
        <v>55</v>
      </c>
      <c r="R39" s="44">
        <f t="shared" si="26"/>
        <v>75</v>
      </c>
      <c r="S39" s="44">
        <f t="shared" si="19"/>
        <v>3228</v>
      </c>
    </row>
    <row r="40" spans="1:20" s="2" customFormat="1" ht="33" customHeight="1" x14ac:dyDescent="0.35">
      <c r="A40" s="19" t="s">
        <v>97</v>
      </c>
      <c r="B40" s="58">
        <f t="shared" ref="B40:R41" si="27">B77+B114</f>
        <v>68</v>
      </c>
      <c r="C40" s="20">
        <f t="shared" si="27"/>
        <v>60</v>
      </c>
      <c r="D40" s="20">
        <f t="shared" si="27"/>
        <v>69</v>
      </c>
      <c r="E40" s="20">
        <f t="shared" si="27"/>
        <v>57</v>
      </c>
      <c r="F40" s="20">
        <f t="shared" si="27"/>
        <v>46</v>
      </c>
      <c r="G40" s="20">
        <f t="shared" si="27"/>
        <v>54</v>
      </c>
      <c r="H40" s="20">
        <f t="shared" si="27"/>
        <v>38</v>
      </c>
      <c r="I40" s="20">
        <f t="shared" si="27"/>
        <v>37</v>
      </c>
      <c r="J40" s="20">
        <f t="shared" si="27"/>
        <v>55</v>
      </c>
      <c r="K40" s="20">
        <f t="shared" si="27"/>
        <v>48</v>
      </c>
      <c r="L40" s="20">
        <f t="shared" si="27"/>
        <v>41</v>
      </c>
      <c r="M40" s="20">
        <f t="shared" si="27"/>
        <v>37</v>
      </c>
      <c r="N40" s="20">
        <f t="shared" si="27"/>
        <v>34</v>
      </c>
      <c r="O40" s="20">
        <f t="shared" si="27"/>
        <v>22</v>
      </c>
      <c r="P40" s="20">
        <f t="shared" si="27"/>
        <v>20</v>
      </c>
      <c r="Q40" s="20">
        <f t="shared" si="27"/>
        <v>16</v>
      </c>
      <c r="R40" s="20">
        <f t="shared" si="27"/>
        <v>16</v>
      </c>
      <c r="S40" s="20">
        <f t="shared" si="19"/>
        <v>722</v>
      </c>
    </row>
    <row r="41" spans="1:20" s="2" customFormat="1" ht="33" customHeight="1" thickBot="1" x14ac:dyDescent="0.4">
      <c r="A41" s="68" t="s">
        <v>107</v>
      </c>
      <c r="B41" s="54">
        <f t="shared" si="27"/>
        <v>23</v>
      </c>
      <c r="C41" s="55">
        <f t="shared" si="27"/>
        <v>29</v>
      </c>
      <c r="D41" s="55">
        <f t="shared" si="27"/>
        <v>15</v>
      </c>
      <c r="E41" s="55">
        <f t="shared" si="27"/>
        <v>26</v>
      </c>
      <c r="F41" s="55">
        <f t="shared" si="27"/>
        <v>33</v>
      </c>
      <c r="G41" s="55">
        <f t="shared" si="27"/>
        <v>32</v>
      </c>
      <c r="H41" s="55">
        <f t="shared" si="27"/>
        <v>26</v>
      </c>
      <c r="I41" s="55">
        <f t="shared" si="27"/>
        <v>19</v>
      </c>
      <c r="J41" s="55">
        <f t="shared" si="27"/>
        <v>25</v>
      </c>
      <c r="K41" s="55">
        <f t="shared" si="27"/>
        <v>27</v>
      </c>
      <c r="L41" s="55">
        <f t="shared" si="27"/>
        <v>18</v>
      </c>
      <c r="M41" s="55">
        <f t="shared" si="27"/>
        <v>26</v>
      </c>
      <c r="N41" s="55">
        <f t="shared" si="27"/>
        <v>12</v>
      </c>
      <c r="O41" s="55">
        <f t="shared" si="27"/>
        <v>13</v>
      </c>
      <c r="P41" s="55">
        <f t="shared" si="27"/>
        <v>14</v>
      </c>
      <c r="Q41" s="55">
        <f t="shared" si="27"/>
        <v>14</v>
      </c>
      <c r="R41" s="55">
        <f t="shared" si="27"/>
        <v>11</v>
      </c>
      <c r="S41" s="55">
        <f t="shared" si="19"/>
        <v>364</v>
      </c>
    </row>
    <row r="42" spans="1:20" s="2" customFormat="1" ht="33" customHeight="1" x14ac:dyDescent="0.3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20" s="2" customFormat="1" ht="33" customHeight="1" x14ac:dyDescent="0.35">
      <c r="A43" s="15"/>
      <c r="B43" s="15"/>
      <c r="C43" s="15"/>
      <c r="D43" s="15"/>
      <c r="E43" s="15"/>
      <c r="F43" s="7"/>
      <c r="G43" s="7"/>
      <c r="H43" s="7"/>
      <c r="I43" s="7"/>
      <c r="J43" s="9" t="s">
        <v>104</v>
      </c>
      <c r="K43" s="7"/>
      <c r="L43" s="7"/>
      <c r="M43" s="7"/>
      <c r="N43" s="7"/>
      <c r="O43" s="15"/>
      <c r="P43" s="15"/>
      <c r="Q43" s="15"/>
      <c r="R43" s="15"/>
      <c r="S43" s="15"/>
    </row>
    <row r="44" spans="1:20" s="2" customFormat="1" ht="33" customHeight="1" x14ac:dyDescent="0.35">
      <c r="A44" s="16"/>
      <c r="B44" s="15"/>
      <c r="C44" s="15"/>
      <c r="D44" s="15"/>
      <c r="E44" s="15"/>
      <c r="F44" s="7"/>
      <c r="G44" s="7"/>
      <c r="H44" s="7"/>
      <c r="I44" s="7"/>
      <c r="J44" s="9" t="s">
        <v>2</v>
      </c>
      <c r="K44" s="7"/>
      <c r="L44" s="7"/>
      <c r="M44" s="7"/>
      <c r="N44" s="7"/>
      <c r="O44" s="15"/>
      <c r="P44" s="15"/>
      <c r="Q44" s="15"/>
      <c r="R44" s="15"/>
      <c r="S44" s="15"/>
    </row>
    <row r="45" spans="1:20" s="2" customFormat="1" ht="33" customHeight="1" thickBot="1" x14ac:dyDescent="0.4">
      <c r="A45" s="1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pans="1:20" s="2" customFormat="1" ht="33" customHeight="1" thickBot="1" x14ac:dyDescent="0.4">
      <c r="A46" s="90">
        <v>2015</v>
      </c>
      <c r="B46" s="5" t="s">
        <v>3</v>
      </c>
      <c r="C46" s="5" t="s">
        <v>4</v>
      </c>
      <c r="D46" s="5" t="s">
        <v>5</v>
      </c>
      <c r="E46" s="5" t="s">
        <v>6</v>
      </c>
      <c r="F46" s="5" t="s">
        <v>7</v>
      </c>
      <c r="G46" s="5" t="s">
        <v>8</v>
      </c>
      <c r="H46" s="5" t="s">
        <v>9</v>
      </c>
      <c r="I46" s="5" t="s">
        <v>10</v>
      </c>
      <c r="J46" s="5" t="s">
        <v>11</v>
      </c>
      <c r="K46" s="5" t="s">
        <v>12</v>
      </c>
      <c r="L46" s="5" t="s">
        <v>13</v>
      </c>
      <c r="M46" s="5" t="s">
        <v>14</v>
      </c>
      <c r="N46" s="5" t="s">
        <v>15</v>
      </c>
      <c r="O46" s="5" t="s">
        <v>16</v>
      </c>
      <c r="P46" s="5" t="s">
        <v>17</v>
      </c>
      <c r="Q46" s="5" t="s">
        <v>18</v>
      </c>
      <c r="R46" s="5" t="s">
        <v>19</v>
      </c>
      <c r="S46" s="5" t="s">
        <v>20</v>
      </c>
    </row>
    <row r="47" spans="1:20" s="2" customFormat="1" ht="33" customHeight="1" thickBot="1" x14ac:dyDescent="0.4">
      <c r="A47" s="11" t="s">
        <v>21</v>
      </c>
      <c r="B47" s="12">
        <f>B48+LIMARI!B46+CHOAPA!B43</f>
        <v>20284</v>
      </c>
      <c r="C47" s="12">
        <f>C48+LIMARI!C46+CHOAPA!C43</f>
        <v>20346</v>
      </c>
      <c r="D47" s="12">
        <f>D48+LIMARI!D46+CHOAPA!D43</f>
        <v>19638</v>
      </c>
      <c r="E47" s="12">
        <f>E48+LIMARI!E46+CHOAPA!E43</f>
        <v>21592</v>
      </c>
      <c r="F47" s="12">
        <f>F48+LIMARI!F46+CHOAPA!F43</f>
        <v>24120</v>
      </c>
      <c r="G47" s="12">
        <f>G48+LIMARI!G46+CHOAPA!G43</f>
        <v>23550</v>
      </c>
      <c r="H47" s="12">
        <f>H48+LIMARI!H46+CHOAPA!H43</f>
        <v>20889</v>
      </c>
      <c r="I47" s="12">
        <f>I48+LIMARI!I46+CHOAPA!I43</f>
        <v>19559</v>
      </c>
      <c r="J47" s="12">
        <f>J48+LIMARI!J46+CHOAPA!J43</f>
        <v>20161</v>
      </c>
      <c r="K47" s="12">
        <f>K48+LIMARI!K46+CHOAPA!K43</f>
        <v>19955</v>
      </c>
      <c r="L47" s="12">
        <f>L48+LIMARI!L46+CHOAPA!L43</f>
        <v>19432</v>
      </c>
      <c r="M47" s="12">
        <f>M48+LIMARI!M46+CHOAPA!M43</f>
        <v>16405</v>
      </c>
      <c r="N47" s="12">
        <f>N48+LIMARI!N46+CHOAPA!N43</f>
        <v>13576</v>
      </c>
      <c r="O47" s="12">
        <f>O48+LIMARI!O46+CHOAPA!O43</f>
        <v>10939</v>
      </c>
      <c r="P47" s="12">
        <f>P48+LIMARI!P46+CHOAPA!P43</f>
        <v>9480</v>
      </c>
      <c r="Q47" s="12">
        <f>Q48+LIMARI!Q46+CHOAPA!Q43</f>
        <v>7005</v>
      </c>
      <c r="R47" s="12">
        <f>R48+LIMARI!R46+CHOAPA!R43</f>
        <v>10467</v>
      </c>
      <c r="S47" s="12">
        <f>S48+LIMARI!S46+CHOAPA!S43</f>
        <v>297723</v>
      </c>
      <c r="T47" s="4"/>
    </row>
    <row r="48" spans="1:20" s="2" customFormat="1" ht="33" customHeight="1" thickBot="1" x14ac:dyDescent="0.4">
      <c r="A48" s="13" t="s">
        <v>22</v>
      </c>
      <c r="B48" s="14">
        <f>+B49+B58+B67</f>
        <v>14576</v>
      </c>
      <c r="C48" s="14">
        <f t="shared" ref="C48:R48" si="28">+C49+C58+C67</f>
        <v>13949</v>
      </c>
      <c r="D48" s="14">
        <f t="shared" si="28"/>
        <v>13296</v>
      </c>
      <c r="E48" s="14">
        <f t="shared" si="28"/>
        <v>14606</v>
      </c>
      <c r="F48" s="14">
        <f t="shared" si="28"/>
        <v>16895</v>
      </c>
      <c r="G48" s="14">
        <f t="shared" si="28"/>
        <v>16652</v>
      </c>
      <c r="H48" s="14">
        <f t="shared" si="28"/>
        <v>14746</v>
      </c>
      <c r="I48" s="14">
        <f t="shared" si="28"/>
        <v>13578</v>
      </c>
      <c r="J48" s="14">
        <f t="shared" si="28"/>
        <v>13804</v>
      </c>
      <c r="K48" s="14">
        <f t="shared" si="28"/>
        <v>13603</v>
      </c>
      <c r="L48" s="14">
        <f t="shared" si="28"/>
        <v>13123</v>
      </c>
      <c r="M48" s="14">
        <f t="shared" si="28"/>
        <v>11290</v>
      </c>
      <c r="N48" s="14">
        <f t="shared" si="28"/>
        <v>9451</v>
      </c>
      <c r="O48" s="14">
        <f t="shared" si="28"/>
        <v>7623</v>
      </c>
      <c r="P48" s="14">
        <f t="shared" si="28"/>
        <v>6464</v>
      </c>
      <c r="Q48" s="14">
        <f t="shared" si="28"/>
        <v>4589</v>
      </c>
      <c r="R48" s="14">
        <f t="shared" si="28"/>
        <v>6998</v>
      </c>
      <c r="S48" s="14">
        <f>S49+S58+S67</f>
        <v>205491</v>
      </c>
    </row>
    <row r="49" spans="1:19" s="2" customFormat="1" ht="33" customHeight="1" thickBot="1" x14ac:dyDescent="0.4">
      <c r="A49" s="11" t="s">
        <v>23</v>
      </c>
      <c r="B49" s="12">
        <f>SUM(B50:B55)</f>
        <v>7045</v>
      </c>
      <c r="C49" s="12">
        <f t="shared" ref="C49:R49" si="29">SUM(C50:C55)</f>
        <v>6714</v>
      </c>
      <c r="D49" s="12">
        <f t="shared" si="29"/>
        <v>6528</v>
      </c>
      <c r="E49" s="12">
        <f t="shared" si="29"/>
        <v>7371</v>
      </c>
      <c r="F49" s="12">
        <f t="shared" si="29"/>
        <v>8890</v>
      </c>
      <c r="G49" s="12">
        <f t="shared" si="29"/>
        <v>8650</v>
      </c>
      <c r="H49" s="12">
        <f t="shared" si="29"/>
        <v>7623</v>
      </c>
      <c r="I49" s="12">
        <f t="shared" si="29"/>
        <v>7173</v>
      </c>
      <c r="J49" s="12">
        <f t="shared" si="29"/>
        <v>7299</v>
      </c>
      <c r="K49" s="12">
        <f t="shared" si="29"/>
        <v>6943</v>
      </c>
      <c r="L49" s="12">
        <f t="shared" si="29"/>
        <v>6589</v>
      </c>
      <c r="M49" s="12">
        <f t="shared" si="29"/>
        <v>5696</v>
      </c>
      <c r="N49" s="12">
        <f t="shared" si="29"/>
        <v>4798</v>
      </c>
      <c r="O49" s="12">
        <f t="shared" si="29"/>
        <v>3904</v>
      </c>
      <c r="P49" s="12">
        <f t="shared" si="29"/>
        <v>3373</v>
      </c>
      <c r="Q49" s="12">
        <f t="shared" si="29"/>
        <v>2415</v>
      </c>
      <c r="R49" s="12">
        <f t="shared" si="29"/>
        <v>3648</v>
      </c>
      <c r="S49" s="12">
        <f>SUM(S50:S55)</f>
        <v>104779</v>
      </c>
    </row>
    <row r="50" spans="1:19" s="2" customFormat="1" ht="33" customHeight="1" x14ac:dyDescent="0.35">
      <c r="A50" s="86" t="s">
        <v>24</v>
      </c>
      <c r="B50" s="56">
        <v>1335</v>
      </c>
      <c r="C50" s="57">
        <v>1216</v>
      </c>
      <c r="D50" s="57">
        <v>1192</v>
      </c>
      <c r="E50" s="57">
        <v>1346</v>
      </c>
      <c r="F50" s="57">
        <v>1819</v>
      </c>
      <c r="G50" s="57">
        <v>1802</v>
      </c>
      <c r="H50" s="57">
        <v>1632</v>
      </c>
      <c r="I50" s="57">
        <v>1682</v>
      </c>
      <c r="J50" s="57">
        <v>1698</v>
      </c>
      <c r="K50" s="57">
        <v>1438</v>
      </c>
      <c r="L50" s="57">
        <v>1373</v>
      </c>
      <c r="M50" s="57">
        <v>1246</v>
      </c>
      <c r="N50" s="57">
        <v>1162</v>
      </c>
      <c r="O50" s="57">
        <v>1069</v>
      </c>
      <c r="P50" s="57">
        <v>972</v>
      </c>
      <c r="Q50" s="57">
        <v>716</v>
      </c>
      <c r="R50" s="57">
        <v>1071</v>
      </c>
      <c r="S50" s="56">
        <f>SUM(B50:R50)+43</f>
        <v>22812</v>
      </c>
    </row>
    <row r="51" spans="1:19" s="2" customFormat="1" ht="33" customHeight="1" x14ac:dyDescent="0.35">
      <c r="A51" s="19" t="s">
        <v>25</v>
      </c>
      <c r="B51" s="58">
        <v>947</v>
      </c>
      <c r="C51" s="20">
        <v>1024</v>
      </c>
      <c r="D51" s="20">
        <v>976</v>
      </c>
      <c r="E51" s="20">
        <v>991</v>
      </c>
      <c r="F51" s="20">
        <v>1159</v>
      </c>
      <c r="G51" s="20">
        <v>1162</v>
      </c>
      <c r="H51" s="20">
        <v>1042</v>
      </c>
      <c r="I51" s="20">
        <v>1007</v>
      </c>
      <c r="J51" s="20">
        <v>1071</v>
      </c>
      <c r="K51" s="20">
        <v>989</v>
      </c>
      <c r="L51" s="20">
        <v>966</v>
      </c>
      <c r="M51" s="20">
        <v>951</v>
      </c>
      <c r="N51" s="20">
        <v>754</v>
      </c>
      <c r="O51" s="20">
        <v>627</v>
      </c>
      <c r="P51" s="20">
        <v>487</v>
      </c>
      <c r="Q51" s="20">
        <v>381</v>
      </c>
      <c r="R51" s="20">
        <v>458</v>
      </c>
      <c r="S51" s="53">
        <f>SUM(B51:R51)+23</f>
        <v>15015</v>
      </c>
    </row>
    <row r="52" spans="1:19" s="2" customFormat="1" ht="33" customHeight="1" x14ac:dyDescent="0.35">
      <c r="A52" s="19" t="s">
        <v>26</v>
      </c>
      <c r="B52" s="58">
        <v>1113</v>
      </c>
      <c r="C52" s="20">
        <v>1006</v>
      </c>
      <c r="D52" s="20">
        <v>965</v>
      </c>
      <c r="E52" s="20">
        <v>1128</v>
      </c>
      <c r="F52" s="20">
        <v>1307</v>
      </c>
      <c r="G52" s="20">
        <v>1315</v>
      </c>
      <c r="H52" s="20">
        <v>1193</v>
      </c>
      <c r="I52" s="20">
        <v>985</v>
      </c>
      <c r="J52" s="20">
        <v>1057</v>
      </c>
      <c r="K52" s="20">
        <v>1045</v>
      </c>
      <c r="L52" s="20">
        <v>1030</v>
      </c>
      <c r="M52" s="20">
        <v>869</v>
      </c>
      <c r="N52" s="20">
        <v>690</v>
      </c>
      <c r="O52" s="20">
        <v>576</v>
      </c>
      <c r="P52" s="20">
        <v>523</v>
      </c>
      <c r="Q52" s="20">
        <v>355</v>
      </c>
      <c r="R52" s="20">
        <v>606</v>
      </c>
      <c r="S52" s="53">
        <f>SUM(B52:R52)+7</f>
        <v>15770</v>
      </c>
    </row>
    <row r="53" spans="1:19" s="2" customFormat="1" ht="33" customHeight="1" x14ac:dyDescent="0.35">
      <c r="A53" s="19" t="s">
        <v>27</v>
      </c>
      <c r="B53" s="58">
        <v>1155</v>
      </c>
      <c r="C53" s="20">
        <v>1150</v>
      </c>
      <c r="D53" s="20">
        <v>1271</v>
      </c>
      <c r="E53" s="20">
        <v>1547</v>
      </c>
      <c r="F53" s="20">
        <v>1963</v>
      </c>
      <c r="G53" s="20">
        <v>1938</v>
      </c>
      <c r="H53" s="20">
        <v>1775</v>
      </c>
      <c r="I53" s="20">
        <v>1644</v>
      </c>
      <c r="J53" s="20">
        <v>1585</v>
      </c>
      <c r="K53" s="20">
        <v>1613</v>
      </c>
      <c r="L53" s="20">
        <v>1580</v>
      </c>
      <c r="M53" s="20">
        <v>1309</v>
      </c>
      <c r="N53" s="20">
        <v>1183</v>
      </c>
      <c r="O53" s="20">
        <v>944</v>
      </c>
      <c r="P53" s="20">
        <v>820</v>
      </c>
      <c r="Q53" s="20">
        <v>610</v>
      </c>
      <c r="R53" s="20">
        <v>1046</v>
      </c>
      <c r="S53" s="53">
        <f>SUM(B53:R53)+26</f>
        <v>23159</v>
      </c>
    </row>
    <row r="54" spans="1:19" s="2" customFormat="1" ht="33" customHeight="1" x14ac:dyDescent="0.35">
      <c r="A54" s="19" t="s">
        <v>38</v>
      </c>
      <c r="B54" s="58">
        <v>1287</v>
      </c>
      <c r="C54" s="20">
        <v>1268</v>
      </c>
      <c r="D54" s="20">
        <v>1216</v>
      </c>
      <c r="E54" s="20">
        <v>1347</v>
      </c>
      <c r="F54" s="20">
        <v>1491</v>
      </c>
      <c r="G54" s="20">
        <v>1408</v>
      </c>
      <c r="H54" s="20">
        <v>1147</v>
      </c>
      <c r="I54" s="20">
        <v>1046</v>
      </c>
      <c r="J54" s="20">
        <v>1059</v>
      </c>
      <c r="K54" s="20">
        <v>1067</v>
      </c>
      <c r="L54" s="20">
        <v>1007</v>
      </c>
      <c r="M54" s="20">
        <v>836</v>
      </c>
      <c r="N54" s="20">
        <v>660</v>
      </c>
      <c r="O54" s="20">
        <v>473</v>
      </c>
      <c r="P54" s="20">
        <v>401</v>
      </c>
      <c r="Q54" s="20">
        <v>245</v>
      </c>
      <c r="R54" s="20">
        <v>345</v>
      </c>
      <c r="S54" s="53">
        <f>SUM(B54:R54)+12</f>
        <v>16315</v>
      </c>
    </row>
    <row r="55" spans="1:19" s="2" customFormat="1" ht="33" customHeight="1" thickBot="1" x14ac:dyDescent="0.4">
      <c r="A55" s="84" t="s">
        <v>102</v>
      </c>
      <c r="B55" s="54">
        <v>1208</v>
      </c>
      <c r="C55" s="55">
        <v>1050</v>
      </c>
      <c r="D55" s="55">
        <v>908</v>
      </c>
      <c r="E55" s="55">
        <v>1012</v>
      </c>
      <c r="F55" s="55">
        <v>1151</v>
      </c>
      <c r="G55" s="55">
        <v>1025</v>
      </c>
      <c r="H55" s="55">
        <v>834</v>
      </c>
      <c r="I55" s="55">
        <v>809</v>
      </c>
      <c r="J55" s="55">
        <v>829</v>
      </c>
      <c r="K55" s="55">
        <v>791</v>
      </c>
      <c r="L55" s="55">
        <v>633</v>
      </c>
      <c r="M55" s="55">
        <v>485</v>
      </c>
      <c r="N55" s="55">
        <v>349</v>
      </c>
      <c r="O55" s="55">
        <v>215</v>
      </c>
      <c r="P55" s="55">
        <v>170</v>
      </c>
      <c r="Q55" s="55">
        <v>108</v>
      </c>
      <c r="R55" s="55">
        <v>122</v>
      </c>
      <c r="S55" s="54">
        <f>SUM(B55:R55)+9</f>
        <v>11708</v>
      </c>
    </row>
    <row r="56" spans="1:19" s="2" customFormat="1" ht="33" customHeight="1" x14ac:dyDescent="0.35">
      <c r="A56" s="8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1:19" s="2" customFormat="1" ht="33" customHeight="1" thickBot="1" x14ac:dyDescent="0.4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s="2" customFormat="1" ht="33" customHeight="1" thickBot="1" x14ac:dyDescent="0.4">
      <c r="A58" s="62" t="s">
        <v>29</v>
      </c>
      <c r="B58" s="30">
        <f>SUM(B59:B64)</f>
        <v>7229</v>
      </c>
      <c r="C58" s="30">
        <f t="shared" ref="C58:R58" si="30">SUM(C59:C64)</f>
        <v>6875</v>
      </c>
      <c r="D58" s="30">
        <f t="shared" si="30"/>
        <v>6355</v>
      </c>
      <c r="E58" s="30">
        <f t="shared" si="30"/>
        <v>6810</v>
      </c>
      <c r="F58" s="30">
        <f t="shared" si="30"/>
        <v>7537</v>
      </c>
      <c r="G58" s="30">
        <f t="shared" si="30"/>
        <v>7598</v>
      </c>
      <c r="H58" s="30">
        <f t="shared" si="30"/>
        <v>6752</v>
      </c>
      <c r="I58" s="30">
        <f t="shared" si="30"/>
        <v>6066</v>
      </c>
      <c r="J58" s="30">
        <f t="shared" si="30"/>
        <v>6100</v>
      </c>
      <c r="K58" s="30">
        <f t="shared" si="30"/>
        <v>6234</v>
      </c>
      <c r="L58" s="30">
        <f t="shared" si="30"/>
        <v>6149</v>
      </c>
      <c r="M58" s="30">
        <f t="shared" si="30"/>
        <v>5293</v>
      </c>
      <c r="N58" s="30">
        <f t="shared" si="30"/>
        <v>4418</v>
      </c>
      <c r="O58" s="30">
        <f t="shared" si="30"/>
        <v>3529</v>
      </c>
      <c r="P58" s="30">
        <f t="shared" si="30"/>
        <v>2928</v>
      </c>
      <c r="Q58" s="30">
        <f t="shared" si="30"/>
        <v>2048</v>
      </c>
      <c r="R58" s="30">
        <f t="shared" si="30"/>
        <v>3182</v>
      </c>
      <c r="S58" s="12">
        <f>SUM(S59:S64)</f>
        <v>95211</v>
      </c>
    </row>
    <row r="59" spans="1:19" s="2" customFormat="1" ht="33" customHeight="1" x14ac:dyDescent="0.35">
      <c r="A59" s="65" t="s">
        <v>30</v>
      </c>
      <c r="B59" s="58">
        <v>1226</v>
      </c>
      <c r="C59" s="20">
        <v>1167</v>
      </c>
      <c r="D59" s="20">
        <v>1182</v>
      </c>
      <c r="E59" s="20">
        <v>1268</v>
      </c>
      <c r="F59" s="20">
        <v>1390</v>
      </c>
      <c r="G59" s="20">
        <v>1368</v>
      </c>
      <c r="H59" s="20">
        <v>1249</v>
      </c>
      <c r="I59" s="20">
        <v>1083</v>
      </c>
      <c r="J59" s="20">
        <v>1140</v>
      </c>
      <c r="K59" s="20">
        <v>1206</v>
      </c>
      <c r="L59" s="20">
        <v>1188</v>
      </c>
      <c r="M59" s="20">
        <v>1034</v>
      </c>
      <c r="N59" s="20">
        <v>765</v>
      </c>
      <c r="O59" s="20">
        <v>611</v>
      </c>
      <c r="P59" s="20">
        <v>524</v>
      </c>
      <c r="Q59" s="20">
        <v>366</v>
      </c>
      <c r="R59" s="20">
        <v>554</v>
      </c>
      <c r="S59" s="56">
        <f>SUM(B59:R59)+21</f>
        <v>17342</v>
      </c>
    </row>
    <row r="60" spans="1:19" s="2" customFormat="1" ht="33" customHeight="1" x14ac:dyDescent="0.35">
      <c r="A60" s="65" t="s">
        <v>31</v>
      </c>
      <c r="B60" s="58">
        <v>1207</v>
      </c>
      <c r="C60" s="20">
        <v>1153</v>
      </c>
      <c r="D60" s="20">
        <v>1036</v>
      </c>
      <c r="E60" s="20">
        <v>1208</v>
      </c>
      <c r="F60" s="20">
        <v>1367</v>
      </c>
      <c r="G60" s="20">
        <v>1297</v>
      </c>
      <c r="H60" s="20">
        <v>1080</v>
      </c>
      <c r="I60" s="20">
        <v>977</v>
      </c>
      <c r="J60" s="20">
        <v>975</v>
      </c>
      <c r="K60" s="20">
        <v>1038</v>
      </c>
      <c r="L60" s="20">
        <v>1016</v>
      </c>
      <c r="M60" s="20">
        <v>887</v>
      </c>
      <c r="N60" s="20">
        <v>660</v>
      </c>
      <c r="O60" s="20">
        <v>591</v>
      </c>
      <c r="P60" s="20">
        <v>428</v>
      </c>
      <c r="Q60" s="20">
        <v>295</v>
      </c>
      <c r="R60" s="20">
        <v>479</v>
      </c>
      <c r="S60" s="58">
        <f>SUM(B60:R60)+13</f>
        <v>15707</v>
      </c>
    </row>
    <row r="61" spans="1:19" s="2" customFormat="1" ht="33" customHeight="1" x14ac:dyDescent="0.35">
      <c r="A61" s="65" t="s">
        <v>32</v>
      </c>
      <c r="B61" s="58">
        <v>2005</v>
      </c>
      <c r="C61" s="20">
        <v>1895</v>
      </c>
      <c r="D61" s="20">
        <v>1805</v>
      </c>
      <c r="E61" s="20">
        <v>1895</v>
      </c>
      <c r="F61" s="20">
        <v>2008</v>
      </c>
      <c r="G61" s="20">
        <v>2054</v>
      </c>
      <c r="H61" s="20">
        <v>1800</v>
      </c>
      <c r="I61" s="20">
        <v>1655</v>
      </c>
      <c r="J61" s="20">
        <v>1660</v>
      </c>
      <c r="K61" s="20">
        <v>1633</v>
      </c>
      <c r="L61" s="20">
        <v>1485</v>
      </c>
      <c r="M61" s="20">
        <v>1262</v>
      </c>
      <c r="N61" s="20">
        <v>1143</v>
      </c>
      <c r="O61" s="20">
        <v>852</v>
      </c>
      <c r="P61" s="20">
        <v>674</v>
      </c>
      <c r="Q61" s="20">
        <v>448</v>
      </c>
      <c r="R61" s="20">
        <v>620</v>
      </c>
      <c r="S61" s="58">
        <f>SUM(B61:R61)+33</f>
        <v>24927</v>
      </c>
    </row>
    <row r="62" spans="1:19" s="2" customFormat="1" ht="33" customHeight="1" x14ac:dyDescent="0.35">
      <c r="A62" s="26" t="s">
        <v>99</v>
      </c>
      <c r="B62" s="58">
        <v>2162</v>
      </c>
      <c r="C62" s="20">
        <v>2020</v>
      </c>
      <c r="D62" s="20">
        <v>1736</v>
      </c>
      <c r="E62" s="20">
        <v>1784</v>
      </c>
      <c r="F62" s="20">
        <v>2027</v>
      </c>
      <c r="G62" s="20">
        <v>2208</v>
      </c>
      <c r="H62" s="20">
        <v>2041</v>
      </c>
      <c r="I62" s="20">
        <v>1751</v>
      </c>
      <c r="J62" s="20">
        <v>1733</v>
      </c>
      <c r="K62" s="20">
        <v>1745</v>
      </c>
      <c r="L62" s="20">
        <v>1879</v>
      </c>
      <c r="M62" s="20">
        <v>1686</v>
      </c>
      <c r="N62" s="20">
        <v>1488</v>
      </c>
      <c r="O62" s="20">
        <v>1188</v>
      </c>
      <c r="P62" s="20">
        <v>1061</v>
      </c>
      <c r="Q62" s="20">
        <v>763</v>
      </c>
      <c r="R62" s="20">
        <v>1296</v>
      </c>
      <c r="S62" s="58">
        <f>SUM(B62:R62)+25</f>
        <v>28593</v>
      </c>
    </row>
    <row r="63" spans="1:19" s="2" customFormat="1" ht="33" customHeight="1" x14ac:dyDescent="0.35">
      <c r="A63" s="65" t="s">
        <v>33</v>
      </c>
      <c r="B63" s="58">
        <v>291</v>
      </c>
      <c r="C63" s="20">
        <v>298</v>
      </c>
      <c r="D63" s="20">
        <v>301</v>
      </c>
      <c r="E63" s="20">
        <v>329</v>
      </c>
      <c r="F63" s="20">
        <v>362</v>
      </c>
      <c r="G63" s="20">
        <v>331</v>
      </c>
      <c r="H63" s="20">
        <v>292</v>
      </c>
      <c r="I63" s="20">
        <v>302</v>
      </c>
      <c r="J63" s="20">
        <v>279</v>
      </c>
      <c r="K63" s="20">
        <v>293</v>
      </c>
      <c r="L63" s="20">
        <v>318</v>
      </c>
      <c r="M63" s="20">
        <v>228</v>
      </c>
      <c r="N63" s="20">
        <v>191</v>
      </c>
      <c r="O63" s="20">
        <v>148</v>
      </c>
      <c r="P63" s="20">
        <v>116</v>
      </c>
      <c r="Q63" s="20">
        <v>92</v>
      </c>
      <c r="R63" s="20">
        <v>130</v>
      </c>
      <c r="S63" s="58">
        <f>SUM(B63:R63)+9</f>
        <v>4310</v>
      </c>
    </row>
    <row r="64" spans="1:19" s="2" customFormat="1" ht="33" customHeight="1" thickBot="1" x14ac:dyDescent="0.4">
      <c r="A64" s="69" t="s">
        <v>34</v>
      </c>
      <c r="B64" s="59">
        <v>338</v>
      </c>
      <c r="C64" s="46">
        <v>342</v>
      </c>
      <c r="D64" s="46">
        <v>295</v>
      </c>
      <c r="E64" s="46">
        <v>326</v>
      </c>
      <c r="F64" s="46">
        <v>383</v>
      </c>
      <c r="G64" s="46">
        <v>340</v>
      </c>
      <c r="H64" s="46">
        <v>290</v>
      </c>
      <c r="I64" s="46">
        <v>298</v>
      </c>
      <c r="J64" s="46">
        <v>313</v>
      </c>
      <c r="K64" s="46">
        <v>319</v>
      </c>
      <c r="L64" s="46">
        <v>263</v>
      </c>
      <c r="M64" s="46">
        <v>196</v>
      </c>
      <c r="N64" s="46">
        <v>171</v>
      </c>
      <c r="O64" s="46">
        <v>139</v>
      </c>
      <c r="P64" s="46">
        <v>125</v>
      </c>
      <c r="Q64" s="46">
        <v>84</v>
      </c>
      <c r="R64" s="46">
        <v>103</v>
      </c>
      <c r="S64" s="59">
        <f>SUM(B64:R64)+7</f>
        <v>4332</v>
      </c>
    </row>
    <row r="65" spans="1:19" s="2" customFormat="1" ht="33" customHeight="1" x14ac:dyDescent="0.3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s="2" customFormat="1" ht="33" customHeight="1" thickBot="1" x14ac:dyDescent="0.4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19" s="2" customFormat="1" ht="33" customHeight="1" thickBot="1" x14ac:dyDescent="0.4">
      <c r="A67" s="11" t="s">
        <v>35</v>
      </c>
      <c r="B67" s="12">
        <f>SUM(B68:B78)</f>
        <v>302</v>
      </c>
      <c r="C67" s="12">
        <f t="shared" ref="C67:R67" si="31">SUM(C68:C78)</f>
        <v>360</v>
      </c>
      <c r="D67" s="12">
        <f t="shared" si="31"/>
        <v>413</v>
      </c>
      <c r="E67" s="12">
        <f t="shared" si="31"/>
        <v>425</v>
      </c>
      <c r="F67" s="12">
        <f t="shared" si="31"/>
        <v>468</v>
      </c>
      <c r="G67" s="12">
        <f t="shared" si="31"/>
        <v>404</v>
      </c>
      <c r="H67" s="12">
        <f t="shared" si="31"/>
        <v>371</v>
      </c>
      <c r="I67" s="12">
        <f t="shared" si="31"/>
        <v>339</v>
      </c>
      <c r="J67" s="12">
        <f t="shared" si="31"/>
        <v>405</v>
      </c>
      <c r="K67" s="12">
        <f t="shared" si="31"/>
        <v>426</v>
      </c>
      <c r="L67" s="12">
        <f t="shared" si="31"/>
        <v>385</v>
      </c>
      <c r="M67" s="12">
        <f t="shared" si="31"/>
        <v>301</v>
      </c>
      <c r="N67" s="12">
        <f t="shared" si="31"/>
        <v>235</v>
      </c>
      <c r="O67" s="12">
        <f t="shared" si="31"/>
        <v>190</v>
      </c>
      <c r="P67" s="12">
        <f t="shared" si="31"/>
        <v>163</v>
      </c>
      <c r="Q67" s="12">
        <f t="shared" si="31"/>
        <v>126</v>
      </c>
      <c r="R67" s="12">
        <f t="shared" si="31"/>
        <v>168</v>
      </c>
      <c r="S67" s="12">
        <f>SUM(S68:S78)</f>
        <v>5501</v>
      </c>
    </row>
    <row r="68" spans="1:19" ht="39.75" customHeight="1" x14ac:dyDescent="0.35">
      <c r="A68" s="64" t="s">
        <v>98</v>
      </c>
      <c r="B68" s="71"/>
      <c r="C68" s="97"/>
      <c r="D68" s="71"/>
      <c r="E68" s="97"/>
      <c r="F68" s="71"/>
      <c r="G68" s="97"/>
      <c r="H68" s="71"/>
      <c r="I68" s="97"/>
      <c r="J68" s="71"/>
      <c r="K68" s="97"/>
      <c r="L68" s="71"/>
      <c r="M68" s="97"/>
      <c r="N68" s="71"/>
      <c r="O68" s="97"/>
      <c r="P68" s="71"/>
      <c r="Q68" s="97"/>
      <c r="R68" s="71"/>
      <c r="S68" s="72"/>
    </row>
    <row r="69" spans="1:19" s="70" customFormat="1" ht="33" customHeight="1" x14ac:dyDescent="0.35">
      <c r="A69" s="67" t="s">
        <v>91</v>
      </c>
      <c r="B69" s="58">
        <v>39</v>
      </c>
      <c r="C69" s="83">
        <v>39</v>
      </c>
      <c r="D69" s="58">
        <v>60</v>
      </c>
      <c r="E69" s="83">
        <v>47</v>
      </c>
      <c r="F69" s="58">
        <v>57</v>
      </c>
      <c r="G69" s="83">
        <v>47</v>
      </c>
      <c r="H69" s="58">
        <v>47</v>
      </c>
      <c r="I69" s="83">
        <v>48</v>
      </c>
      <c r="J69" s="58">
        <v>39</v>
      </c>
      <c r="K69" s="83">
        <v>58</v>
      </c>
      <c r="L69" s="58">
        <v>50</v>
      </c>
      <c r="M69" s="83">
        <v>38</v>
      </c>
      <c r="N69" s="58">
        <v>38</v>
      </c>
      <c r="O69" s="83">
        <v>17</v>
      </c>
      <c r="P69" s="58">
        <v>23</v>
      </c>
      <c r="Q69" s="83">
        <v>21</v>
      </c>
      <c r="R69" s="58">
        <v>22</v>
      </c>
      <c r="S69" s="20">
        <f>SUM(B69:R69)+3</f>
        <v>693</v>
      </c>
    </row>
    <row r="70" spans="1:19" s="70" customFormat="1" ht="33" customHeight="1" x14ac:dyDescent="0.35">
      <c r="A70" s="65" t="s">
        <v>92</v>
      </c>
      <c r="B70" s="58">
        <v>13</v>
      </c>
      <c r="C70" s="83">
        <v>19</v>
      </c>
      <c r="D70" s="58">
        <v>31</v>
      </c>
      <c r="E70" s="83">
        <v>29</v>
      </c>
      <c r="F70" s="58">
        <v>22</v>
      </c>
      <c r="G70" s="83">
        <v>16</v>
      </c>
      <c r="H70" s="58">
        <v>24</v>
      </c>
      <c r="I70" s="83">
        <v>13</v>
      </c>
      <c r="J70" s="58">
        <v>25</v>
      </c>
      <c r="K70" s="83">
        <v>17</v>
      </c>
      <c r="L70" s="58">
        <v>21</v>
      </c>
      <c r="M70" s="83">
        <v>19</v>
      </c>
      <c r="N70" s="58">
        <v>13</v>
      </c>
      <c r="O70" s="83">
        <v>19</v>
      </c>
      <c r="P70" s="58">
        <v>5</v>
      </c>
      <c r="Q70" s="83">
        <v>3</v>
      </c>
      <c r="R70" s="58">
        <v>11</v>
      </c>
      <c r="S70" s="20">
        <f>SUM(B70:R70)</f>
        <v>300</v>
      </c>
    </row>
    <row r="71" spans="1:19" s="70" customFormat="1" ht="33" customHeight="1" x14ac:dyDescent="0.35">
      <c r="A71" s="65" t="s">
        <v>36</v>
      </c>
      <c r="B71" s="58">
        <v>42</v>
      </c>
      <c r="C71" s="83">
        <v>58</v>
      </c>
      <c r="D71" s="58">
        <v>54</v>
      </c>
      <c r="E71" s="83">
        <v>65</v>
      </c>
      <c r="F71" s="58">
        <v>65</v>
      </c>
      <c r="G71" s="83">
        <v>59</v>
      </c>
      <c r="H71" s="58">
        <v>47</v>
      </c>
      <c r="I71" s="83">
        <v>54</v>
      </c>
      <c r="J71" s="58">
        <v>67</v>
      </c>
      <c r="K71" s="83">
        <v>72</v>
      </c>
      <c r="L71" s="58">
        <v>60</v>
      </c>
      <c r="M71" s="83">
        <v>37</v>
      </c>
      <c r="N71" s="58">
        <v>36</v>
      </c>
      <c r="O71" s="83">
        <v>21</v>
      </c>
      <c r="P71" s="58">
        <v>29</v>
      </c>
      <c r="Q71" s="83">
        <v>18</v>
      </c>
      <c r="R71" s="58">
        <v>21</v>
      </c>
      <c r="S71" s="20">
        <f>SUM(B71:R71)+4</f>
        <v>809</v>
      </c>
    </row>
    <row r="72" spans="1:19" s="70" customFormat="1" ht="33" customHeight="1" x14ac:dyDescent="0.35">
      <c r="A72" s="65" t="s">
        <v>93</v>
      </c>
      <c r="B72" s="58">
        <v>3</v>
      </c>
      <c r="C72" s="83">
        <v>1</v>
      </c>
      <c r="D72" s="58">
        <v>2</v>
      </c>
      <c r="E72" s="83">
        <v>1</v>
      </c>
      <c r="F72" s="58">
        <v>1</v>
      </c>
      <c r="G72" s="83">
        <v>2</v>
      </c>
      <c r="H72" s="58">
        <v>0</v>
      </c>
      <c r="I72" s="83">
        <v>0</v>
      </c>
      <c r="J72" s="58">
        <v>3</v>
      </c>
      <c r="K72" s="83">
        <v>2</v>
      </c>
      <c r="L72" s="58">
        <v>2</v>
      </c>
      <c r="M72" s="83">
        <v>0</v>
      </c>
      <c r="N72" s="58">
        <v>0</v>
      </c>
      <c r="O72" s="83">
        <v>5</v>
      </c>
      <c r="P72" s="58">
        <v>2</v>
      </c>
      <c r="Q72" s="83">
        <v>4</v>
      </c>
      <c r="R72" s="58">
        <v>2</v>
      </c>
      <c r="S72" s="20">
        <f>SUM(B72:R72)</f>
        <v>30</v>
      </c>
    </row>
    <row r="73" spans="1:19" s="70" customFormat="1" ht="33" customHeight="1" x14ac:dyDescent="0.35">
      <c r="A73" s="65" t="s">
        <v>37</v>
      </c>
      <c r="B73" s="58">
        <v>43</v>
      </c>
      <c r="C73" s="83">
        <v>48</v>
      </c>
      <c r="D73" s="58">
        <v>60</v>
      </c>
      <c r="E73" s="83">
        <v>64</v>
      </c>
      <c r="F73" s="58">
        <v>78</v>
      </c>
      <c r="G73" s="83">
        <v>71</v>
      </c>
      <c r="H73" s="58">
        <v>64</v>
      </c>
      <c r="I73" s="83">
        <v>60</v>
      </c>
      <c r="J73" s="58">
        <v>56</v>
      </c>
      <c r="K73" s="83">
        <v>84</v>
      </c>
      <c r="L73" s="58">
        <v>70</v>
      </c>
      <c r="M73" s="83">
        <v>51</v>
      </c>
      <c r="N73" s="58">
        <v>36</v>
      </c>
      <c r="O73" s="83">
        <v>29</v>
      </c>
      <c r="P73" s="58">
        <v>27</v>
      </c>
      <c r="Q73" s="83">
        <v>26</v>
      </c>
      <c r="R73" s="58">
        <v>36</v>
      </c>
      <c r="S73" s="20">
        <f>SUM(B73:R73)+1</f>
        <v>904</v>
      </c>
    </row>
    <row r="74" spans="1:19" s="70" customFormat="1" ht="33" customHeight="1" x14ac:dyDescent="0.35">
      <c r="A74" s="65" t="s">
        <v>94</v>
      </c>
      <c r="B74" s="58">
        <v>20</v>
      </c>
      <c r="C74" s="83">
        <v>31</v>
      </c>
      <c r="D74" s="58">
        <v>43</v>
      </c>
      <c r="E74" s="83">
        <v>47</v>
      </c>
      <c r="F74" s="58">
        <v>38</v>
      </c>
      <c r="G74" s="83">
        <v>32</v>
      </c>
      <c r="H74" s="58">
        <v>22</v>
      </c>
      <c r="I74" s="83">
        <v>33</v>
      </c>
      <c r="J74" s="58">
        <v>45</v>
      </c>
      <c r="K74" s="83">
        <v>39</v>
      </c>
      <c r="L74" s="58">
        <v>41</v>
      </c>
      <c r="M74" s="83">
        <v>28</v>
      </c>
      <c r="N74" s="58">
        <v>21</v>
      </c>
      <c r="O74" s="83">
        <v>20</v>
      </c>
      <c r="P74" s="58">
        <v>15</v>
      </c>
      <c r="Q74" s="83">
        <v>9</v>
      </c>
      <c r="R74" s="58">
        <v>15</v>
      </c>
      <c r="S74" s="20">
        <f>SUM(B74:R74)</f>
        <v>499</v>
      </c>
    </row>
    <row r="75" spans="1:19" s="70" customFormat="1" ht="33" customHeight="1" x14ac:dyDescent="0.35">
      <c r="A75" s="67" t="s">
        <v>95</v>
      </c>
      <c r="B75" s="58">
        <v>10</v>
      </c>
      <c r="C75" s="83">
        <v>13</v>
      </c>
      <c r="D75" s="58">
        <v>10</v>
      </c>
      <c r="E75" s="83">
        <v>12</v>
      </c>
      <c r="F75" s="58">
        <v>15</v>
      </c>
      <c r="G75" s="83">
        <v>9</v>
      </c>
      <c r="H75" s="58">
        <v>14</v>
      </c>
      <c r="I75" s="83">
        <v>4</v>
      </c>
      <c r="J75" s="58">
        <v>18</v>
      </c>
      <c r="K75" s="83">
        <v>12</v>
      </c>
      <c r="L75" s="58">
        <v>13</v>
      </c>
      <c r="M75" s="83">
        <v>8</v>
      </c>
      <c r="N75" s="58">
        <v>4</v>
      </c>
      <c r="O75" s="83">
        <v>4</v>
      </c>
      <c r="P75" s="58">
        <v>6</v>
      </c>
      <c r="Q75" s="83">
        <v>5</v>
      </c>
      <c r="R75" s="58">
        <v>7</v>
      </c>
      <c r="S75" s="20">
        <f>SUM(B75:R75)</f>
        <v>164</v>
      </c>
    </row>
    <row r="76" spans="1:19" s="70" customFormat="1" ht="33" customHeight="1" x14ac:dyDescent="0.35">
      <c r="A76" s="67" t="s">
        <v>96</v>
      </c>
      <c r="B76" s="100">
        <v>81</v>
      </c>
      <c r="C76" s="101">
        <v>103</v>
      </c>
      <c r="D76" s="100">
        <v>113</v>
      </c>
      <c r="E76" s="101">
        <v>128</v>
      </c>
      <c r="F76" s="100">
        <v>148</v>
      </c>
      <c r="G76" s="101">
        <v>124</v>
      </c>
      <c r="H76" s="100">
        <v>119</v>
      </c>
      <c r="I76" s="101">
        <v>101</v>
      </c>
      <c r="J76" s="100">
        <v>113</v>
      </c>
      <c r="K76" s="101">
        <v>109</v>
      </c>
      <c r="L76" s="100">
        <v>103</v>
      </c>
      <c r="M76" s="101">
        <v>91</v>
      </c>
      <c r="N76" s="100">
        <v>65</v>
      </c>
      <c r="O76" s="101">
        <v>62</v>
      </c>
      <c r="P76" s="100">
        <v>40</v>
      </c>
      <c r="Q76" s="101">
        <v>25</v>
      </c>
      <c r="R76" s="108">
        <v>40</v>
      </c>
      <c r="S76" s="20">
        <f>SUM(B76:R76)+7</f>
        <v>1572</v>
      </c>
    </row>
    <row r="77" spans="1:19" s="70" customFormat="1" ht="33" customHeight="1" x14ac:dyDescent="0.35">
      <c r="A77" s="65" t="s">
        <v>97</v>
      </c>
      <c r="B77" s="58">
        <v>38</v>
      </c>
      <c r="C77" s="83">
        <v>33</v>
      </c>
      <c r="D77" s="58">
        <v>34</v>
      </c>
      <c r="E77" s="83">
        <v>20</v>
      </c>
      <c r="F77" s="58">
        <v>27</v>
      </c>
      <c r="G77" s="83">
        <v>30</v>
      </c>
      <c r="H77" s="58">
        <v>18</v>
      </c>
      <c r="I77" s="83">
        <v>15</v>
      </c>
      <c r="J77" s="58">
        <v>28</v>
      </c>
      <c r="K77" s="83">
        <v>19</v>
      </c>
      <c r="L77" s="58">
        <v>15</v>
      </c>
      <c r="M77" s="83">
        <v>17</v>
      </c>
      <c r="N77" s="58">
        <v>17</v>
      </c>
      <c r="O77" s="83">
        <v>7</v>
      </c>
      <c r="P77" s="58">
        <v>10</v>
      </c>
      <c r="Q77" s="83">
        <v>6</v>
      </c>
      <c r="R77" s="58">
        <v>7</v>
      </c>
      <c r="S77" s="20">
        <f>SUM(B77:R77)+4</f>
        <v>345</v>
      </c>
    </row>
    <row r="78" spans="1:19" s="2" customFormat="1" ht="33" customHeight="1" thickBot="1" x14ac:dyDescent="0.4">
      <c r="A78" s="68" t="s">
        <v>107</v>
      </c>
      <c r="B78" s="54">
        <v>13</v>
      </c>
      <c r="C78" s="102">
        <v>15</v>
      </c>
      <c r="D78" s="54">
        <v>6</v>
      </c>
      <c r="E78" s="102">
        <v>12</v>
      </c>
      <c r="F78" s="54">
        <v>17</v>
      </c>
      <c r="G78" s="102">
        <v>14</v>
      </c>
      <c r="H78" s="54">
        <v>16</v>
      </c>
      <c r="I78" s="102">
        <v>11</v>
      </c>
      <c r="J78" s="54">
        <v>11</v>
      </c>
      <c r="K78" s="102">
        <v>14</v>
      </c>
      <c r="L78" s="54">
        <v>10</v>
      </c>
      <c r="M78" s="102">
        <v>12</v>
      </c>
      <c r="N78" s="54">
        <v>5</v>
      </c>
      <c r="O78" s="102">
        <v>6</v>
      </c>
      <c r="P78" s="54">
        <v>6</v>
      </c>
      <c r="Q78" s="102">
        <v>9</v>
      </c>
      <c r="R78" s="54">
        <v>7</v>
      </c>
      <c r="S78" s="55">
        <f>SUM(B78:R78)+1</f>
        <v>185</v>
      </c>
    </row>
    <row r="79" spans="1:19" s="2" customFormat="1" ht="33" customHeight="1" x14ac:dyDescent="0.35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18"/>
    </row>
    <row r="80" spans="1:19" ht="33" customHeight="1" x14ac:dyDescent="0.35">
      <c r="A80" s="15"/>
      <c r="B80" s="15"/>
      <c r="C80" s="15"/>
      <c r="D80" s="15"/>
      <c r="E80" s="15"/>
      <c r="F80" s="15"/>
      <c r="J80" s="9" t="s">
        <v>105</v>
      </c>
      <c r="N80" s="15"/>
      <c r="O80" s="15"/>
      <c r="P80" s="15"/>
      <c r="Q80" s="15"/>
      <c r="R80" s="15"/>
      <c r="S80" s="15"/>
    </row>
    <row r="81" spans="1:20" ht="33" customHeight="1" x14ac:dyDescent="0.35">
      <c r="A81" s="15"/>
      <c r="B81" s="15"/>
      <c r="C81" s="15"/>
      <c r="D81" s="15"/>
      <c r="E81" s="15"/>
      <c r="F81" s="15"/>
      <c r="J81" s="9" t="s">
        <v>2</v>
      </c>
      <c r="N81" s="15"/>
      <c r="O81" s="15"/>
      <c r="P81" s="15"/>
      <c r="Q81" s="15"/>
      <c r="R81" s="15"/>
      <c r="S81" s="23"/>
    </row>
    <row r="82" spans="1:20" ht="33" customHeight="1" thickBot="1" x14ac:dyDescent="0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  <row r="83" spans="1:20" ht="33" customHeight="1" thickBot="1" x14ac:dyDescent="0.4">
      <c r="A83" s="90">
        <v>2015</v>
      </c>
      <c r="B83" s="5" t="s">
        <v>3</v>
      </c>
      <c r="C83" s="5" t="s">
        <v>4</v>
      </c>
      <c r="D83" s="5" t="s">
        <v>5</v>
      </c>
      <c r="E83" s="5" t="s">
        <v>6</v>
      </c>
      <c r="F83" s="5" t="s">
        <v>7</v>
      </c>
      <c r="G83" s="5" t="s">
        <v>8</v>
      </c>
      <c r="H83" s="5" t="s">
        <v>9</v>
      </c>
      <c r="I83" s="5" t="s">
        <v>10</v>
      </c>
      <c r="J83" s="5" t="s">
        <v>39</v>
      </c>
      <c r="K83" s="5" t="s">
        <v>12</v>
      </c>
      <c r="L83" s="5" t="s">
        <v>13</v>
      </c>
      <c r="M83" s="5" t="s">
        <v>14</v>
      </c>
      <c r="N83" s="5" t="s">
        <v>15</v>
      </c>
      <c r="O83" s="5" t="s">
        <v>16</v>
      </c>
      <c r="P83" s="5" t="s">
        <v>17</v>
      </c>
      <c r="Q83" s="5" t="s">
        <v>18</v>
      </c>
      <c r="R83" s="5" t="s">
        <v>19</v>
      </c>
      <c r="S83" s="5" t="s">
        <v>20</v>
      </c>
    </row>
    <row r="84" spans="1:20" ht="33" customHeight="1" thickBot="1" x14ac:dyDescent="0.4">
      <c r="A84" s="11" t="s">
        <v>21</v>
      </c>
      <c r="B84" s="12">
        <f>+B85+LIMARI!B81+CHOAPA!B75</f>
        <v>21266</v>
      </c>
      <c r="C84" s="12">
        <f>+C85+LIMARI!C81+CHOAPA!C75</f>
        <v>21258</v>
      </c>
      <c r="D84" s="12">
        <f>+D85+LIMARI!D81+CHOAPA!D75</f>
        <v>20774</v>
      </c>
      <c r="E84" s="12">
        <f>+E85+LIMARI!E81+CHOAPA!E75</f>
        <v>22082</v>
      </c>
      <c r="F84" s="12">
        <f>+F85+LIMARI!F81+CHOAPA!F75</f>
        <v>23780</v>
      </c>
      <c r="G84" s="12">
        <f>+G85+LIMARI!G81+CHOAPA!G75</f>
        <v>21723</v>
      </c>
      <c r="H84" s="12">
        <f>+H85+LIMARI!H81+CHOAPA!H75</f>
        <v>18303</v>
      </c>
      <c r="I84" s="12">
        <f>+I85+LIMARI!I81+CHOAPA!I75</f>
        <v>16546</v>
      </c>
      <c r="J84" s="12">
        <f>+J85+LIMARI!J81+CHOAPA!J75</f>
        <v>17681</v>
      </c>
      <c r="K84" s="12">
        <f>+K85+LIMARI!K81+CHOAPA!K75</f>
        <v>18093</v>
      </c>
      <c r="L84" s="12">
        <f>+L85+LIMARI!L81+CHOAPA!L75</f>
        <v>17536</v>
      </c>
      <c r="M84" s="12">
        <f>+M85+LIMARI!M81+CHOAPA!M75</f>
        <v>14801</v>
      </c>
      <c r="N84" s="12">
        <f>+N85+LIMARI!N81+CHOAPA!N75</f>
        <v>11945</v>
      </c>
      <c r="O84" s="12">
        <f>+O85+LIMARI!O81+CHOAPA!O75</f>
        <v>9390</v>
      </c>
      <c r="P84" s="12">
        <f>+P85+LIMARI!P81+CHOAPA!P75</f>
        <v>8023</v>
      </c>
      <c r="Q84" s="12">
        <f>+Q85+LIMARI!Q81+CHOAPA!Q75</f>
        <v>5638</v>
      </c>
      <c r="R84" s="12">
        <f>+R85+LIMARI!R81+CHOAPA!R75</f>
        <v>6863</v>
      </c>
      <c r="S84" s="12">
        <f>+S85+LIMARI!S81+CHOAPA!S75</f>
        <v>275716</v>
      </c>
      <c r="T84" s="3"/>
    </row>
    <row r="85" spans="1:20" ht="33" customHeight="1" thickBot="1" x14ac:dyDescent="0.4">
      <c r="A85" s="13" t="s">
        <v>22</v>
      </c>
      <c r="B85" s="14">
        <f>+B86+B95+B104</f>
        <v>15263</v>
      </c>
      <c r="C85" s="14">
        <f t="shared" ref="C85:S85" si="32">+C86+C95+C104</f>
        <v>14512</v>
      </c>
      <c r="D85" s="14">
        <f t="shared" si="32"/>
        <v>13978</v>
      </c>
      <c r="E85" s="14">
        <f t="shared" si="32"/>
        <v>14923</v>
      </c>
      <c r="F85" s="14">
        <f t="shared" si="32"/>
        <v>16276</v>
      </c>
      <c r="G85" s="14">
        <f t="shared" si="32"/>
        <v>14985</v>
      </c>
      <c r="H85" s="14">
        <f t="shared" si="32"/>
        <v>12527</v>
      </c>
      <c r="I85" s="14">
        <f t="shared" si="32"/>
        <v>11169</v>
      </c>
      <c r="J85" s="14">
        <f t="shared" si="32"/>
        <v>12033</v>
      </c>
      <c r="K85" s="14">
        <f t="shared" si="32"/>
        <v>12022</v>
      </c>
      <c r="L85" s="14">
        <f t="shared" si="32"/>
        <v>11587</v>
      </c>
      <c r="M85" s="14">
        <f t="shared" si="32"/>
        <v>9665</v>
      </c>
      <c r="N85" s="14">
        <f t="shared" si="32"/>
        <v>7719</v>
      </c>
      <c r="O85" s="14">
        <f t="shared" si="32"/>
        <v>6143</v>
      </c>
      <c r="P85" s="14">
        <f t="shared" si="32"/>
        <v>5125</v>
      </c>
      <c r="Q85" s="14">
        <f t="shared" si="32"/>
        <v>3498</v>
      </c>
      <c r="R85" s="14">
        <f t="shared" si="32"/>
        <v>4253</v>
      </c>
      <c r="S85" s="14">
        <f t="shared" si="32"/>
        <v>185686</v>
      </c>
    </row>
    <row r="86" spans="1:20" ht="33" customHeight="1" thickBot="1" x14ac:dyDescent="0.4">
      <c r="A86" s="11" t="s">
        <v>23</v>
      </c>
      <c r="B86" s="12">
        <f>SUM(B87:B92)</f>
        <v>7425</v>
      </c>
      <c r="C86" s="12">
        <f t="shared" ref="C86:S86" si="33">SUM(C87:C92)</f>
        <v>6948</v>
      </c>
      <c r="D86" s="12">
        <f t="shared" si="33"/>
        <v>6813</v>
      </c>
      <c r="E86" s="12">
        <f t="shared" si="33"/>
        <v>7563</v>
      </c>
      <c r="F86" s="12">
        <f t="shared" si="33"/>
        <v>8315</v>
      </c>
      <c r="G86" s="12">
        <f t="shared" si="33"/>
        <v>7682</v>
      </c>
      <c r="H86" s="12">
        <f t="shared" si="33"/>
        <v>6320</v>
      </c>
      <c r="I86" s="12">
        <f t="shared" si="33"/>
        <v>5687</v>
      </c>
      <c r="J86" s="12">
        <f t="shared" si="33"/>
        <v>6060</v>
      </c>
      <c r="K86" s="12">
        <f t="shared" si="33"/>
        <v>6030</v>
      </c>
      <c r="L86" s="12">
        <f t="shared" si="33"/>
        <v>5798</v>
      </c>
      <c r="M86" s="12">
        <f t="shared" si="33"/>
        <v>4728</v>
      </c>
      <c r="N86" s="12">
        <f t="shared" si="33"/>
        <v>3774</v>
      </c>
      <c r="O86" s="12">
        <f t="shared" si="33"/>
        <v>3011</v>
      </c>
      <c r="P86" s="12">
        <f t="shared" si="33"/>
        <v>2476</v>
      </c>
      <c r="Q86" s="12">
        <f t="shared" si="33"/>
        <v>1773</v>
      </c>
      <c r="R86" s="12">
        <f t="shared" si="33"/>
        <v>2150</v>
      </c>
      <c r="S86" s="12">
        <f t="shared" si="33"/>
        <v>92558</v>
      </c>
    </row>
    <row r="87" spans="1:20" s="70" customFormat="1" ht="33" customHeight="1" x14ac:dyDescent="0.35">
      <c r="A87" s="60" t="s">
        <v>24</v>
      </c>
      <c r="B87" s="56">
        <v>1357</v>
      </c>
      <c r="C87" s="57">
        <v>1263</v>
      </c>
      <c r="D87" s="57">
        <v>1314</v>
      </c>
      <c r="E87" s="57">
        <v>1436</v>
      </c>
      <c r="F87" s="57">
        <v>1693</v>
      </c>
      <c r="G87" s="57">
        <v>1787</v>
      </c>
      <c r="H87" s="57">
        <v>1521</v>
      </c>
      <c r="I87" s="57">
        <v>1196</v>
      </c>
      <c r="J87" s="57">
        <v>1289</v>
      </c>
      <c r="K87" s="57">
        <v>1274</v>
      </c>
      <c r="L87" s="57">
        <v>1132</v>
      </c>
      <c r="M87" s="57">
        <v>896</v>
      </c>
      <c r="N87" s="57">
        <v>819</v>
      </c>
      <c r="O87" s="57">
        <v>760</v>
      </c>
      <c r="P87" s="57">
        <v>685</v>
      </c>
      <c r="Q87" s="57">
        <v>538</v>
      </c>
      <c r="R87" s="57">
        <v>536</v>
      </c>
      <c r="S87" s="56">
        <f t="shared" ref="S87:S92" si="34">SUM(B87:R87)</f>
        <v>19496</v>
      </c>
    </row>
    <row r="88" spans="1:20" s="70" customFormat="1" ht="33" customHeight="1" x14ac:dyDescent="0.35">
      <c r="A88" s="19" t="s">
        <v>25</v>
      </c>
      <c r="B88" s="58">
        <v>961</v>
      </c>
      <c r="C88" s="20">
        <v>1038</v>
      </c>
      <c r="D88" s="20">
        <v>1053</v>
      </c>
      <c r="E88" s="20">
        <v>1151</v>
      </c>
      <c r="F88" s="20">
        <v>1343</v>
      </c>
      <c r="G88" s="20">
        <v>1147</v>
      </c>
      <c r="H88" s="20">
        <v>1013</v>
      </c>
      <c r="I88" s="20">
        <v>914</v>
      </c>
      <c r="J88" s="20">
        <v>1013</v>
      </c>
      <c r="K88" s="20">
        <v>949</v>
      </c>
      <c r="L88" s="20">
        <v>992</v>
      </c>
      <c r="M88" s="20">
        <v>808</v>
      </c>
      <c r="N88" s="20">
        <v>669</v>
      </c>
      <c r="O88" s="20">
        <v>522</v>
      </c>
      <c r="P88" s="20">
        <v>415</v>
      </c>
      <c r="Q88" s="20">
        <v>286</v>
      </c>
      <c r="R88" s="20">
        <v>348</v>
      </c>
      <c r="S88" s="53">
        <f>SUM(B88:R88)+4</f>
        <v>14626</v>
      </c>
    </row>
    <row r="89" spans="1:20" s="70" customFormat="1" ht="33" customHeight="1" x14ac:dyDescent="0.35">
      <c r="A89" s="19" t="s">
        <v>26</v>
      </c>
      <c r="B89" s="58">
        <v>1250</v>
      </c>
      <c r="C89" s="20">
        <v>1092</v>
      </c>
      <c r="D89" s="20">
        <v>997</v>
      </c>
      <c r="E89" s="20">
        <v>1135</v>
      </c>
      <c r="F89" s="20">
        <v>1196</v>
      </c>
      <c r="G89" s="20">
        <v>1035</v>
      </c>
      <c r="H89" s="20">
        <v>863</v>
      </c>
      <c r="I89" s="20">
        <v>805</v>
      </c>
      <c r="J89" s="20">
        <v>866</v>
      </c>
      <c r="K89" s="20">
        <v>938</v>
      </c>
      <c r="L89" s="20">
        <v>917</v>
      </c>
      <c r="M89" s="20">
        <v>775</v>
      </c>
      <c r="N89" s="20">
        <v>574</v>
      </c>
      <c r="O89" s="20">
        <v>458</v>
      </c>
      <c r="P89" s="20">
        <v>358</v>
      </c>
      <c r="Q89" s="20">
        <v>247</v>
      </c>
      <c r="R89" s="20">
        <v>346</v>
      </c>
      <c r="S89" s="53">
        <f>SUM(B89:R89)+1</f>
        <v>13853</v>
      </c>
    </row>
    <row r="90" spans="1:20" s="70" customFormat="1" ht="33" customHeight="1" x14ac:dyDescent="0.35">
      <c r="A90" s="19" t="s">
        <v>27</v>
      </c>
      <c r="B90" s="58">
        <v>1266</v>
      </c>
      <c r="C90" s="20">
        <v>1234</v>
      </c>
      <c r="D90" s="20">
        <v>1221</v>
      </c>
      <c r="E90" s="20">
        <v>1524</v>
      </c>
      <c r="F90" s="20">
        <v>1777</v>
      </c>
      <c r="G90" s="20">
        <v>1709</v>
      </c>
      <c r="H90" s="20">
        <v>1342</v>
      </c>
      <c r="I90" s="20">
        <v>1194</v>
      </c>
      <c r="J90" s="20">
        <v>1282</v>
      </c>
      <c r="K90" s="20">
        <v>1317</v>
      </c>
      <c r="L90" s="20">
        <v>1310</v>
      </c>
      <c r="M90" s="20">
        <v>1122</v>
      </c>
      <c r="N90" s="20">
        <v>900</v>
      </c>
      <c r="O90" s="20">
        <v>721</v>
      </c>
      <c r="P90" s="20">
        <v>607</v>
      </c>
      <c r="Q90" s="20">
        <v>410</v>
      </c>
      <c r="R90" s="20">
        <v>613</v>
      </c>
      <c r="S90" s="53">
        <f t="shared" si="34"/>
        <v>19549</v>
      </c>
    </row>
    <row r="91" spans="1:20" s="70" customFormat="1" ht="33" customHeight="1" x14ac:dyDescent="0.35">
      <c r="A91" s="19" t="s">
        <v>38</v>
      </c>
      <c r="B91" s="58">
        <v>1336</v>
      </c>
      <c r="C91" s="20">
        <v>1285</v>
      </c>
      <c r="D91" s="20">
        <v>1252</v>
      </c>
      <c r="E91" s="20">
        <v>1365</v>
      </c>
      <c r="F91" s="20">
        <v>1473</v>
      </c>
      <c r="G91" s="20">
        <v>1354</v>
      </c>
      <c r="H91" s="20">
        <v>1030</v>
      </c>
      <c r="I91" s="20">
        <v>948</v>
      </c>
      <c r="J91" s="20">
        <v>991</v>
      </c>
      <c r="K91" s="20">
        <v>976</v>
      </c>
      <c r="L91" s="20">
        <v>959</v>
      </c>
      <c r="M91" s="20">
        <v>777</v>
      </c>
      <c r="N91" s="20">
        <v>554</v>
      </c>
      <c r="O91" s="20">
        <v>394</v>
      </c>
      <c r="P91" s="20">
        <v>314</v>
      </c>
      <c r="Q91" s="20">
        <v>217</v>
      </c>
      <c r="R91" s="20">
        <v>229</v>
      </c>
      <c r="S91" s="53">
        <f t="shared" si="34"/>
        <v>15454</v>
      </c>
    </row>
    <row r="92" spans="1:20" ht="33" customHeight="1" thickBot="1" x14ac:dyDescent="0.4">
      <c r="A92" s="84" t="s">
        <v>102</v>
      </c>
      <c r="B92" s="54">
        <v>1255</v>
      </c>
      <c r="C92" s="55">
        <v>1036</v>
      </c>
      <c r="D92" s="55">
        <v>976</v>
      </c>
      <c r="E92" s="55">
        <v>952</v>
      </c>
      <c r="F92" s="55">
        <v>833</v>
      </c>
      <c r="G92" s="55">
        <v>650</v>
      </c>
      <c r="H92" s="55">
        <v>551</v>
      </c>
      <c r="I92" s="55">
        <v>630</v>
      </c>
      <c r="J92" s="55">
        <v>619</v>
      </c>
      <c r="K92" s="55">
        <v>576</v>
      </c>
      <c r="L92" s="55">
        <v>488</v>
      </c>
      <c r="M92" s="55">
        <v>350</v>
      </c>
      <c r="N92" s="55">
        <v>258</v>
      </c>
      <c r="O92" s="55">
        <v>156</v>
      </c>
      <c r="P92" s="55">
        <v>97</v>
      </c>
      <c r="Q92" s="55">
        <v>75</v>
      </c>
      <c r="R92" s="55">
        <v>78</v>
      </c>
      <c r="S92" s="54">
        <f t="shared" si="34"/>
        <v>9580</v>
      </c>
    </row>
    <row r="93" spans="1:20" ht="33" customHeight="1" x14ac:dyDescent="0.35">
      <c r="A93" s="26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</row>
    <row r="94" spans="1:20" ht="33" customHeight="1" thickBot="1" x14ac:dyDescent="0.4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20" ht="33" customHeight="1" thickBot="1" x14ac:dyDescent="0.4">
      <c r="A95" s="11" t="s">
        <v>29</v>
      </c>
      <c r="B95" s="12">
        <f>SUM(B96:B101)</f>
        <v>7517</v>
      </c>
      <c r="C95" s="12">
        <f t="shared" ref="C95:S95" si="35">SUM(C96:C101)</f>
        <v>7159</v>
      </c>
      <c r="D95" s="12">
        <f t="shared" si="35"/>
        <v>6749</v>
      </c>
      <c r="E95" s="12">
        <f t="shared" si="35"/>
        <v>6915</v>
      </c>
      <c r="F95" s="12">
        <f t="shared" si="35"/>
        <v>7502</v>
      </c>
      <c r="G95" s="12">
        <f t="shared" si="35"/>
        <v>6843</v>
      </c>
      <c r="H95" s="12">
        <f t="shared" si="35"/>
        <v>5821</v>
      </c>
      <c r="I95" s="12">
        <f t="shared" si="35"/>
        <v>5127</v>
      </c>
      <c r="J95" s="12">
        <f t="shared" si="35"/>
        <v>5582</v>
      </c>
      <c r="K95" s="12">
        <f t="shared" si="35"/>
        <v>5540</v>
      </c>
      <c r="L95" s="12">
        <f t="shared" si="35"/>
        <v>5343</v>
      </c>
      <c r="M95" s="12">
        <f t="shared" si="35"/>
        <v>4560</v>
      </c>
      <c r="N95" s="12">
        <f t="shared" si="35"/>
        <v>3670</v>
      </c>
      <c r="O95" s="12">
        <f t="shared" si="35"/>
        <v>2921</v>
      </c>
      <c r="P95" s="12">
        <f t="shared" si="35"/>
        <v>2483</v>
      </c>
      <c r="Q95" s="12">
        <f t="shared" si="35"/>
        <v>1590</v>
      </c>
      <c r="R95" s="12">
        <f t="shared" si="35"/>
        <v>1940</v>
      </c>
      <c r="S95" s="30">
        <f t="shared" si="35"/>
        <v>87265</v>
      </c>
    </row>
    <row r="96" spans="1:20" s="70" customFormat="1" ht="33" customHeight="1" x14ac:dyDescent="0.35">
      <c r="A96" s="19" t="s">
        <v>30</v>
      </c>
      <c r="B96" s="58">
        <v>1288</v>
      </c>
      <c r="C96" s="20">
        <v>1267</v>
      </c>
      <c r="D96" s="20">
        <v>1241</v>
      </c>
      <c r="E96" s="20">
        <v>1354</v>
      </c>
      <c r="F96" s="20">
        <v>1426</v>
      </c>
      <c r="G96" s="20">
        <v>1294</v>
      </c>
      <c r="H96" s="20">
        <v>1090</v>
      </c>
      <c r="I96" s="20">
        <v>911</v>
      </c>
      <c r="J96" s="20">
        <v>1014</v>
      </c>
      <c r="K96" s="20">
        <v>1017</v>
      </c>
      <c r="L96" s="20">
        <v>1017</v>
      </c>
      <c r="M96" s="20">
        <v>878</v>
      </c>
      <c r="N96" s="20">
        <v>676</v>
      </c>
      <c r="O96" s="20">
        <v>532</v>
      </c>
      <c r="P96" s="20">
        <v>453</v>
      </c>
      <c r="Q96" s="20">
        <v>299</v>
      </c>
      <c r="R96" s="20">
        <v>348</v>
      </c>
      <c r="S96" s="56">
        <f>SUM(B96:R96)+1</f>
        <v>16106</v>
      </c>
    </row>
    <row r="97" spans="1:19" s="70" customFormat="1" ht="33" customHeight="1" x14ac:dyDescent="0.35">
      <c r="A97" s="19" t="s">
        <v>31</v>
      </c>
      <c r="B97" s="58">
        <v>1245</v>
      </c>
      <c r="C97" s="20">
        <v>1136</v>
      </c>
      <c r="D97" s="20">
        <v>1081</v>
      </c>
      <c r="E97" s="20">
        <v>1236</v>
      </c>
      <c r="F97" s="20">
        <v>1564</v>
      </c>
      <c r="G97" s="20">
        <v>1323</v>
      </c>
      <c r="H97" s="20">
        <v>1142</v>
      </c>
      <c r="I97" s="20">
        <v>1011</v>
      </c>
      <c r="J97" s="20">
        <v>1129</v>
      </c>
      <c r="K97" s="20">
        <v>1055</v>
      </c>
      <c r="L97" s="20">
        <v>1053</v>
      </c>
      <c r="M97" s="20">
        <v>870</v>
      </c>
      <c r="N97" s="20">
        <v>690</v>
      </c>
      <c r="O97" s="20">
        <v>503</v>
      </c>
      <c r="P97" s="20">
        <v>365</v>
      </c>
      <c r="Q97" s="20">
        <v>238</v>
      </c>
      <c r="R97" s="20">
        <v>335</v>
      </c>
      <c r="S97" s="58">
        <f t="shared" ref="S97:S100" si="36">SUM(B97:R97)</f>
        <v>15976</v>
      </c>
    </row>
    <row r="98" spans="1:19" s="70" customFormat="1" ht="33" customHeight="1" x14ac:dyDescent="0.35">
      <c r="A98" s="19" t="s">
        <v>32</v>
      </c>
      <c r="B98" s="58">
        <v>2042</v>
      </c>
      <c r="C98" s="20">
        <v>1994</v>
      </c>
      <c r="D98" s="20">
        <v>1848</v>
      </c>
      <c r="E98" s="20">
        <v>1823</v>
      </c>
      <c r="F98" s="20">
        <v>1898</v>
      </c>
      <c r="G98" s="20">
        <v>1812</v>
      </c>
      <c r="H98" s="20">
        <v>1653</v>
      </c>
      <c r="I98" s="20">
        <v>1489</v>
      </c>
      <c r="J98" s="20">
        <v>1602</v>
      </c>
      <c r="K98" s="20">
        <v>1543</v>
      </c>
      <c r="L98" s="20">
        <v>1336</v>
      </c>
      <c r="M98" s="20">
        <v>1084</v>
      </c>
      <c r="N98" s="20">
        <v>954</v>
      </c>
      <c r="O98" s="20">
        <v>714</v>
      </c>
      <c r="P98" s="20">
        <v>614</v>
      </c>
      <c r="Q98" s="20">
        <v>343</v>
      </c>
      <c r="R98" s="20">
        <v>396</v>
      </c>
      <c r="S98" s="58">
        <f>SUM(B98:R98)+2</f>
        <v>23147</v>
      </c>
    </row>
    <row r="99" spans="1:19" s="70" customFormat="1" ht="33" customHeight="1" x14ac:dyDescent="0.35">
      <c r="A99" s="52" t="s">
        <v>99</v>
      </c>
      <c r="B99" s="58">
        <v>2250</v>
      </c>
      <c r="C99" s="20">
        <v>2119</v>
      </c>
      <c r="D99" s="20">
        <v>1890</v>
      </c>
      <c r="E99" s="20">
        <v>1814</v>
      </c>
      <c r="F99" s="20">
        <v>1873</v>
      </c>
      <c r="G99" s="20">
        <v>1741</v>
      </c>
      <c r="H99" s="20">
        <v>1346</v>
      </c>
      <c r="I99" s="20">
        <v>1150</v>
      </c>
      <c r="J99" s="20">
        <v>1235</v>
      </c>
      <c r="K99" s="20">
        <v>1295</v>
      </c>
      <c r="L99" s="20">
        <v>1353</v>
      </c>
      <c r="M99" s="20">
        <v>1210</v>
      </c>
      <c r="N99" s="20">
        <v>980</v>
      </c>
      <c r="O99" s="20">
        <v>853</v>
      </c>
      <c r="P99" s="20">
        <v>807</v>
      </c>
      <c r="Q99" s="20">
        <v>535</v>
      </c>
      <c r="R99" s="20">
        <v>626</v>
      </c>
      <c r="S99" s="58">
        <f t="shared" si="36"/>
        <v>23077</v>
      </c>
    </row>
    <row r="100" spans="1:19" s="70" customFormat="1" ht="33" customHeight="1" x14ac:dyDescent="0.35">
      <c r="A100" s="19" t="s">
        <v>33</v>
      </c>
      <c r="B100" s="58">
        <v>348</v>
      </c>
      <c r="C100" s="20">
        <v>299</v>
      </c>
      <c r="D100" s="20">
        <v>344</v>
      </c>
      <c r="E100" s="20">
        <v>361</v>
      </c>
      <c r="F100" s="20">
        <v>409</v>
      </c>
      <c r="G100" s="20">
        <v>349</v>
      </c>
      <c r="H100" s="20">
        <v>294</v>
      </c>
      <c r="I100" s="20">
        <v>288</v>
      </c>
      <c r="J100" s="20">
        <v>300</v>
      </c>
      <c r="K100" s="20">
        <v>320</v>
      </c>
      <c r="L100" s="20">
        <v>304</v>
      </c>
      <c r="M100" s="20">
        <v>282</v>
      </c>
      <c r="N100" s="20">
        <v>182</v>
      </c>
      <c r="O100" s="20">
        <v>159</v>
      </c>
      <c r="P100" s="20">
        <v>118</v>
      </c>
      <c r="Q100" s="20">
        <v>80</v>
      </c>
      <c r="R100" s="20">
        <v>121</v>
      </c>
      <c r="S100" s="58">
        <f t="shared" si="36"/>
        <v>4558</v>
      </c>
    </row>
    <row r="101" spans="1:19" s="70" customFormat="1" ht="33" customHeight="1" thickBot="1" x14ac:dyDescent="0.4">
      <c r="A101" s="45" t="s">
        <v>34</v>
      </c>
      <c r="B101" s="59">
        <v>344</v>
      </c>
      <c r="C101" s="46">
        <v>344</v>
      </c>
      <c r="D101" s="46">
        <v>345</v>
      </c>
      <c r="E101" s="46">
        <v>327</v>
      </c>
      <c r="F101" s="46">
        <v>332</v>
      </c>
      <c r="G101" s="46">
        <v>324</v>
      </c>
      <c r="H101" s="46">
        <v>296</v>
      </c>
      <c r="I101" s="46">
        <v>278</v>
      </c>
      <c r="J101" s="46">
        <v>302</v>
      </c>
      <c r="K101" s="46">
        <v>310</v>
      </c>
      <c r="L101" s="46">
        <v>280</v>
      </c>
      <c r="M101" s="46">
        <v>236</v>
      </c>
      <c r="N101" s="46">
        <v>188</v>
      </c>
      <c r="O101" s="46">
        <v>160</v>
      </c>
      <c r="P101" s="46">
        <v>126</v>
      </c>
      <c r="Q101" s="46">
        <v>95</v>
      </c>
      <c r="R101" s="46">
        <v>114</v>
      </c>
      <c r="S101" s="59">
        <f>SUM(B101:R101)</f>
        <v>4401</v>
      </c>
    </row>
    <row r="102" spans="1:19" ht="33" customHeight="1" x14ac:dyDescent="0.3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33" customHeight="1" thickBot="1" x14ac:dyDescent="0.4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ht="33" customHeight="1" thickBot="1" x14ac:dyDescent="0.4">
      <c r="A104" s="62" t="s">
        <v>35</v>
      </c>
      <c r="B104" s="30">
        <f>SUM(B105:B115)</f>
        <v>321</v>
      </c>
      <c r="C104" s="30">
        <f t="shared" ref="C104:R104" si="37">SUM(C105:C115)</f>
        <v>405</v>
      </c>
      <c r="D104" s="30">
        <f t="shared" si="37"/>
        <v>416</v>
      </c>
      <c r="E104" s="30">
        <f t="shared" si="37"/>
        <v>445</v>
      </c>
      <c r="F104" s="30">
        <f t="shared" si="37"/>
        <v>459</v>
      </c>
      <c r="G104" s="30">
        <f t="shared" si="37"/>
        <v>460</v>
      </c>
      <c r="H104" s="30">
        <f t="shared" si="37"/>
        <v>386</v>
      </c>
      <c r="I104" s="30">
        <f t="shared" si="37"/>
        <v>355</v>
      </c>
      <c r="J104" s="30">
        <f t="shared" si="37"/>
        <v>391</v>
      </c>
      <c r="K104" s="30">
        <f t="shared" si="37"/>
        <v>452</v>
      </c>
      <c r="L104" s="30">
        <f t="shared" si="37"/>
        <v>446</v>
      </c>
      <c r="M104" s="30">
        <f t="shared" si="37"/>
        <v>377</v>
      </c>
      <c r="N104" s="30">
        <f t="shared" si="37"/>
        <v>275</v>
      </c>
      <c r="O104" s="30">
        <f t="shared" si="37"/>
        <v>211</v>
      </c>
      <c r="P104" s="30">
        <f t="shared" si="37"/>
        <v>166</v>
      </c>
      <c r="Q104" s="30">
        <f t="shared" si="37"/>
        <v>135</v>
      </c>
      <c r="R104" s="30">
        <f t="shared" si="37"/>
        <v>163</v>
      </c>
      <c r="S104" s="30">
        <f>SUM(S105:S115)</f>
        <v>5863</v>
      </c>
    </row>
    <row r="105" spans="1:19" ht="33" customHeight="1" x14ac:dyDescent="0.35">
      <c r="A105" s="63" t="s">
        <v>98</v>
      </c>
      <c r="B105" s="71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97"/>
      <c r="S105" s="71"/>
    </row>
    <row r="106" spans="1:19" s="70" customFormat="1" ht="33" customHeight="1" x14ac:dyDescent="0.35">
      <c r="A106" s="67" t="s">
        <v>91</v>
      </c>
      <c r="B106" s="58">
        <v>44</v>
      </c>
      <c r="C106" s="83">
        <v>49</v>
      </c>
      <c r="D106" s="58">
        <v>60</v>
      </c>
      <c r="E106" s="83">
        <v>60</v>
      </c>
      <c r="F106" s="58">
        <v>55</v>
      </c>
      <c r="G106" s="83">
        <v>47</v>
      </c>
      <c r="H106" s="58">
        <v>36</v>
      </c>
      <c r="I106" s="83">
        <v>37</v>
      </c>
      <c r="J106" s="58">
        <v>31</v>
      </c>
      <c r="K106" s="83">
        <v>57</v>
      </c>
      <c r="L106" s="58">
        <v>61</v>
      </c>
      <c r="M106" s="83">
        <v>49</v>
      </c>
      <c r="N106" s="58">
        <v>41</v>
      </c>
      <c r="O106" s="83">
        <v>34</v>
      </c>
      <c r="P106" s="58">
        <v>19</v>
      </c>
      <c r="Q106" s="83">
        <v>15</v>
      </c>
      <c r="R106" s="58">
        <v>27</v>
      </c>
      <c r="S106" s="58">
        <f t="shared" ref="S106:S115" si="38">SUM(B106:R106)</f>
        <v>722</v>
      </c>
    </row>
    <row r="107" spans="1:19" s="70" customFormat="1" ht="33" customHeight="1" x14ac:dyDescent="0.35">
      <c r="A107" s="65" t="s">
        <v>92</v>
      </c>
      <c r="B107" s="58">
        <v>18</v>
      </c>
      <c r="C107" s="83">
        <v>25</v>
      </c>
      <c r="D107" s="58">
        <v>20</v>
      </c>
      <c r="E107" s="83">
        <v>18</v>
      </c>
      <c r="F107" s="58">
        <v>31</v>
      </c>
      <c r="G107" s="83">
        <v>22</v>
      </c>
      <c r="H107" s="58">
        <v>17</v>
      </c>
      <c r="I107" s="83">
        <v>21</v>
      </c>
      <c r="J107" s="58">
        <v>24</v>
      </c>
      <c r="K107" s="83">
        <v>30</v>
      </c>
      <c r="L107" s="58">
        <v>23</v>
      </c>
      <c r="M107" s="83">
        <v>25</v>
      </c>
      <c r="N107" s="58">
        <v>20</v>
      </c>
      <c r="O107" s="83">
        <v>16</v>
      </c>
      <c r="P107" s="58">
        <v>15</v>
      </c>
      <c r="Q107" s="83">
        <v>14</v>
      </c>
      <c r="R107" s="58">
        <v>5</v>
      </c>
      <c r="S107" s="58">
        <f t="shared" si="38"/>
        <v>344</v>
      </c>
    </row>
    <row r="108" spans="1:19" s="70" customFormat="1" ht="33" customHeight="1" x14ac:dyDescent="0.35">
      <c r="A108" s="65" t="s">
        <v>36</v>
      </c>
      <c r="B108" s="58">
        <v>46</v>
      </c>
      <c r="C108" s="83">
        <v>50</v>
      </c>
      <c r="D108" s="58">
        <v>45</v>
      </c>
      <c r="E108" s="83">
        <v>53</v>
      </c>
      <c r="F108" s="58">
        <v>75</v>
      </c>
      <c r="G108" s="83">
        <v>66</v>
      </c>
      <c r="H108" s="58">
        <v>53</v>
      </c>
      <c r="I108" s="83">
        <v>47</v>
      </c>
      <c r="J108" s="58">
        <v>57</v>
      </c>
      <c r="K108" s="83">
        <v>73</v>
      </c>
      <c r="L108" s="58">
        <v>64</v>
      </c>
      <c r="M108" s="83">
        <v>51</v>
      </c>
      <c r="N108" s="58">
        <v>38</v>
      </c>
      <c r="O108" s="83">
        <v>26</v>
      </c>
      <c r="P108" s="58">
        <v>26</v>
      </c>
      <c r="Q108" s="83">
        <v>21</v>
      </c>
      <c r="R108" s="58">
        <v>22</v>
      </c>
      <c r="S108" s="58">
        <f t="shared" si="38"/>
        <v>813</v>
      </c>
    </row>
    <row r="109" spans="1:19" s="70" customFormat="1" ht="33" customHeight="1" x14ac:dyDescent="0.35">
      <c r="A109" s="19" t="s">
        <v>93</v>
      </c>
      <c r="B109" s="58">
        <v>0</v>
      </c>
      <c r="C109" s="83">
        <v>3</v>
      </c>
      <c r="D109" s="58">
        <v>4</v>
      </c>
      <c r="E109" s="83">
        <v>1</v>
      </c>
      <c r="F109" s="58">
        <v>1</v>
      </c>
      <c r="G109" s="83">
        <v>2</v>
      </c>
      <c r="H109" s="58">
        <v>1</v>
      </c>
      <c r="I109" s="83">
        <v>3</v>
      </c>
      <c r="J109" s="58">
        <v>1</v>
      </c>
      <c r="K109" s="83">
        <v>8</v>
      </c>
      <c r="L109" s="58">
        <v>4</v>
      </c>
      <c r="M109" s="83">
        <v>2</v>
      </c>
      <c r="N109" s="58">
        <v>3</v>
      </c>
      <c r="O109" s="83">
        <v>6</v>
      </c>
      <c r="P109" s="58">
        <v>3</v>
      </c>
      <c r="Q109" s="83">
        <v>3</v>
      </c>
      <c r="R109" s="58">
        <v>3</v>
      </c>
      <c r="S109" s="58">
        <f t="shared" si="38"/>
        <v>48</v>
      </c>
    </row>
    <row r="110" spans="1:19" s="70" customFormat="1" ht="33" customHeight="1" x14ac:dyDescent="0.35">
      <c r="A110" s="19" t="s">
        <v>37</v>
      </c>
      <c r="B110" s="58">
        <v>52</v>
      </c>
      <c r="C110" s="83">
        <v>71</v>
      </c>
      <c r="D110" s="58">
        <v>67</v>
      </c>
      <c r="E110" s="83">
        <v>67</v>
      </c>
      <c r="F110" s="58">
        <v>72</v>
      </c>
      <c r="G110" s="83">
        <v>92</v>
      </c>
      <c r="H110" s="58">
        <v>75</v>
      </c>
      <c r="I110" s="83">
        <v>60</v>
      </c>
      <c r="J110" s="58">
        <v>66</v>
      </c>
      <c r="K110" s="83">
        <v>65</v>
      </c>
      <c r="L110" s="58">
        <v>81</v>
      </c>
      <c r="M110" s="83">
        <v>63</v>
      </c>
      <c r="N110" s="58">
        <v>44</v>
      </c>
      <c r="O110" s="83">
        <v>39</v>
      </c>
      <c r="P110" s="58">
        <v>23</v>
      </c>
      <c r="Q110" s="83">
        <v>26</v>
      </c>
      <c r="R110" s="58">
        <v>34</v>
      </c>
      <c r="S110" s="58">
        <f t="shared" si="38"/>
        <v>997</v>
      </c>
    </row>
    <row r="111" spans="1:19" s="70" customFormat="1" ht="33" customHeight="1" x14ac:dyDescent="0.35">
      <c r="A111" s="19" t="s">
        <v>94</v>
      </c>
      <c r="B111" s="58">
        <v>21</v>
      </c>
      <c r="C111" s="83">
        <v>36</v>
      </c>
      <c r="D111" s="58">
        <v>39</v>
      </c>
      <c r="E111" s="83">
        <v>46</v>
      </c>
      <c r="F111" s="58">
        <v>44</v>
      </c>
      <c r="G111" s="83">
        <v>35</v>
      </c>
      <c r="H111" s="58">
        <v>40</v>
      </c>
      <c r="I111" s="83">
        <v>28</v>
      </c>
      <c r="J111" s="58">
        <v>41</v>
      </c>
      <c r="K111" s="83">
        <v>46</v>
      </c>
      <c r="L111" s="58">
        <v>45</v>
      </c>
      <c r="M111" s="83">
        <v>28</v>
      </c>
      <c r="N111" s="58">
        <v>29</v>
      </c>
      <c r="O111" s="83">
        <v>21</v>
      </c>
      <c r="P111" s="58">
        <v>20</v>
      </c>
      <c r="Q111" s="83">
        <v>7</v>
      </c>
      <c r="R111" s="58">
        <v>17</v>
      </c>
      <c r="S111" s="58">
        <f t="shared" si="38"/>
        <v>543</v>
      </c>
    </row>
    <row r="112" spans="1:19" s="70" customFormat="1" ht="33" customHeight="1" x14ac:dyDescent="0.35">
      <c r="A112" s="19" t="s">
        <v>95</v>
      </c>
      <c r="B112" s="58">
        <v>5</v>
      </c>
      <c r="C112" s="83">
        <v>7</v>
      </c>
      <c r="D112" s="58">
        <v>14</v>
      </c>
      <c r="E112" s="83">
        <v>15</v>
      </c>
      <c r="F112" s="58">
        <v>12</v>
      </c>
      <c r="G112" s="83">
        <v>10</v>
      </c>
      <c r="H112" s="58">
        <v>15</v>
      </c>
      <c r="I112" s="83">
        <v>14</v>
      </c>
      <c r="J112" s="58">
        <v>11</v>
      </c>
      <c r="K112" s="83">
        <v>20</v>
      </c>
      <c r="L112" s="58">
        <v>15</v>
      </c>
      <c r="M112" s="83">
        <v>15</v>
      </c>
      <c r="N112" s="58">
        <v>11</v>
      </c>
      <c r="O112" s="83">
        <v>6</v>
      </c>
      <c r="P112" s="58">
        <v>3</v>
      </c>
      <c r="Q112" s="83">
        <v>4</v>
      </c>
      <c r="R112" s="58">
        <v>7</v>
      </c>
      <c r="S112" s="58">
        <f t="shared" si="38"/>
        <v>184</v>
      </c>
    </row>
    <row r="113" spans="1:19" s="70" customFormat="1" ht="33" customHeight="1" x14ac:dyDescent="0.35">
      <c r="A113" s="67" t="s">
        <v>96</v>
      </c>
      <c r="B113" s="100">
        <v>95</v>
      </c>
      <c r="C113" s="101">
        <v>123</v>
      </c>
      <c r="D113" s="100">
        <v>123</v>
      </c>
      <c r="E113" s="101">
        <v>134</v>
      </c>
      <c r="F113" s="100">
        <v>134</v>
      </c>
      <c r="G113" s="101">
        <v>144</v>
      </c>
      <c r="H113" s="100">
        <v>119</v>
      </c>
      <c r="I113" s="101">
        <v>115</v>
      </c>
      <c r="J113" s="100">
        <v>119</v>
      </c>
      <c r="K113" s="101">
        <v>111</v>
      </c>
      <c r="L113" s="100">
        <v>119</v>
      </c>
      <c r="M113" s="101">
        <v>110</v>
      </c>
      <c r="N113" s="100">
        <v>65</v>
      </c>
      <c r="O113" s="101">
        <v>41</v>
      </c>
      <c r="P113" s="100">
        <v>39</v>
      </c>
      <c r="Q113" s="101">
        <v>30</v>
      </c>
      <c r="R113" s="108">
        <v>35</v>
      </c>
      <c r="S113" s="58">
        <f t="shared" si="38"/>
        <v>1656</v>
      </c>
    </row>
    <row r="114" spans="1:19" s="70" customFormat="1" ht="33" customHeight="1" x14ac:dyDescent="0.35">
      <c r="A114" s="65" t="s">
        <v>97</v>
      </c>
      <c r="B114" s="58">
        <v>30</v>
      </c>
      <c r="C114" s="83">
        <v>27</v>
      </c>
      <c r="D114" s="58">
        <v>35</v>
      </c>
      <c r="E114" s="83">
        <v>37</v>
      </c>
      <c r="F114" s="58">
        <v>19</v>
      </c>
      <c r="G114" s="83">
        <v>24</v>
      </c>
      <c r="H114" s="58">
        <v>20</v>
      </c>
      <c r="I114" s="83">
        <v>22</v>
      </c>
      <c r="J114" s="58">
        <v>27</v>
      </c>
      <c r="K114" s="83">
        <v>29</v>
      </c>
      <c r="L114" s="58">
        <v>26</v>
      </c>
      <c r="M114" s="83">
        <v>20</v>
      </c>
      <c r="N114" s="58">
        <v>17</v>
      </c>
      <c r="O114" s="83">
        <v>15</v>
      </c>
      <c r="P114" s="58">
        <v>10</v>
      </c>
      <c r="Q114" s="83">
        <v>10</v>
      </c>
      <c r="R114" s="58">
        <v>9</v>
      </c>
      <c r="S114" s="58">
        <f t="shared" si="38"/>
        <v>377</v>
      </c>
    </row>
    <row r="115" spans="1:19" ht="33" customHeight="1" thickBot="1" x14ac:dyDescent="0.4">
      <c r="A115" s="68" t="s">
        <v>107</v>
      </c>
      <c r="B115" s="54">
        <v>10</v>
      </c>
      <c r="C115" s="102">
        <v>14</v>
      </c>
      <c r="D115" s="54">
        <v>9</v>
      </c>
      <c r="E115" s="102">
        <v>14</v>
      </c>
      <c r="F115" s="54">
        <v>16</v>
      </c>
      <c r="G115" s="102">
        <v>18</v>
      </c>
      <c r="H115" s="54">
        <v>10</v>
      </c>
      <c r="I115" s="102">
        <v>8</v>
      </c>
      <c r="J115" s="54">
        <v>14</v>
      </c>
      <c r="K115" s="102">
        <v>13</v>
      </c>
      <c r="L115" s="54">
        <v>8</v>
      </c>
      <c r="M115" s="102">
        <v>14</v>
      </c>
      <c r="N115" s="54">
        <v>7</v>
      </c>
      <c r="O115" s="102">
        <v>7</v>
      </c>
      <c r="P115" s="54">
        <v>8</v>
      </c>
      <c r="Q115" s="102">
        <v>5</v>
      </c>
      <c r="R115" s="54">
        <v>4</v>
      </c>
      <c r="S115" s="55">
        <f t="shared" si="38"/>
        <v>179</v>
      </c>
    </row>
    <row r="116" spans="1:19" ht="33" customHeight="1" x14ac:dyDescent="0.35">
      <c r="A116" s="21" t="s">
        <v>101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1:19" ht="33" customHeight="1" x14ac:dyDescent="0.35">
      <c r="A117" s="26" t="s">
        <v>109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  <row r="118" spans="1:19" ht="33" customHeight="1" x14ac:dyDescent="0.35">
      <c r="A118" s="21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35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5"/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scale="24" fitToHeight="0" orientation="landscape" r:id="rId1"/>
  <headerFooter alignWithMargins="0"/>
  <rowBreaks count="2" manualBreakCount="2">
    <brk id="41" max="16383" man="1"/>
    <brk id="78" max="16383" man="1"/>
  </rowBreaks>
  <ignoredErrors>
    <ignoredError sqref="E12:R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2"/>
  <sheetViews>
    <sheetView showGridLines="0" view="pageBreakPreview" topLeftCell="A100" zoomScale="50" zoomScaleNormal="50" zoomScaleSheetLayoutView="50" workbookViewId="0">
      <selection activeCell="A110" sqref="A110:A111"/>
    </sheetView>
  </sheetViews>
  <sheetFormatPr baseColWidth="10" defaultRowHeight="15" customHeight="1" x14ac:dyDescent="0.35"/>
  <cols>
    <col min="1" max="1" width="53.5703125" style="15" customWidth="1"/>
    <col min="2" max="18" width="15.7109375" style="15" customWidth="1"/>
    <col min="19" max="19" width="28.7109375" style="16" customWidth="1"/>
    <col min="20" max="20" width="23" style="26" hidden="1" customWidth="1"/>
    <col min="21" max="21" width="14" style="26" hidden="1" customWidth="1"/>
    <col min="22" max="22" width="1.85546875" style="26" customWidth="1"/>
    <col min="23" max="16384" width="11.42578125" style="26"/>
  </cols>
  <sheetData>
    <row r="1" spans="1:21" ht="23.25" customHeight="1" x14ac:dyDescent="0.35">
      <c r="A1" s="16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7"/>
    </row>
    <row r="2" spans="1:21" ht="23.25" customHeight="1" x14ac:dyDescent="0.35">
      <c r="A2" s="16" t="s">
        <v>1</v>
      </c>
      <c r="B2" s="23"/>
      <c r="C2" s="23"/>
      <c r="D2" s="27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7"/>
    </row>
    <row r="3" spans="1:21" ht="26.25" customHeight="1" x14ac:dyDescent="0.35">
      <c r="A3" s="16" t="s">
        <v>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7"/>
    </row>
    <row r="4" spans="1:21" ht="23.25" customHeight="1" x14ac:dyDescent="0.35">
      <c r="A4" s="16" t="s">
        <v>40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7"/>
    </row>
    <row r="5" spans="1:21" ht="21" customHeight="1" x14ac:dyDescent="0.3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21" s="2" customFormat="1" ht="33" customHeight="1" x14ac:dyDescent="0.35">
      <c r="A6" s="109" t="s">
        <v>103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</row>
    <row r="7" spans="1:21" s="25" customFormat="1" ht="34.5" customHeight="1" x14ac:dyDescent="0.35">
      <c r="A7" s="109" t="s">
        <v>42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23"/>
      <c r="U7" s="23"/>
    </row>
    <row r="8" spans="1:21" ht="33" customHeight="1" thickBot="1" x14ac:dyDescent="0.4">
      <c r="B8" s="23"/>
      <c r="C8" s="23"/>
      <c r="D8" s="23"/>
      <c r="E8" s="23"/>
      <c r="F8" s="23"/>
      <c r="G8" s="23"/>
      <c r="I8" s="75"/>
      <c r="J8" s="23"/>
      <c r="K8" s="23"/>
      <c r="L8" s="23"/>
      <c r="M8" s="23"/>
      <c r="N8" s="23"/>
      <c r="O8" s="23"/>
      <c r="P8" s="23"/>
      <c r="Q8" s="23"/>
      <c r="R8" s="23"/>
      <c r="S8" s="27"/>
    </row>
    <row r="9" spans="1:21" ht="33" customHeight="1" thickBot="1" x14ac:dyDescent="0.4">
      <c r="A9" s="90">
        <v>2015</v>
      </c>
      <c r="B9" s="47" t="s">
        <v>3</v>
      </c>
      <c r="C9" s="47" t="s">
        <v>4</v>
      </c>
      <c r="D9" s="47" t="s">
        <v>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</v>
      </c>
      <c r="J9" s="47" t="s">
        <v>39</v>
      </c>
      <c r="K9" s="47" t="s">
        <v>12</v>
      </c>
      <c r="L9" s="47" t="s">
        <v>13</v>
      </c>
      <c r="M9" s="47" t="s">
        <v>14</v>
      </c>
      <c r="N9" s="47" t="s">
        <v>15</v>
      </c>
      <c r="O9" s="47" t="s">
        <v>16</v>
      </c>
      <c r="P9" s="47" t="s">
        <v>17</v>
      </c>
      <c r="Q9" s="47" t="s">
        <v>18</v>
      </c>
      <c r="R9" s="47" t="s">
        <v>19</v>
      </c>
      <c r="S9" s="47" t="s">
        <v>20</v>
      </c>
    </row>
    <row r="10" spans="1:21" ht="33" customHeight="1" thickBot="1" x14ac:dyDescent="0.4">
      <c r="A10" s="48" t="s">
        <v>21</v>
      </c>
      <c r="B10" s="41">
        <f>ELQUI!B11+LIMARI!B11+CHOAPA!B11</f>
        <v>41550</v>
      </c>
      <c r="C10" s="41">
        <f>ELQUI!C11+LIMARI!C11+CHOAPA!C11</f>
        <v>41604</v>
      </c>
      <c r="D10" s="41">
        <f>ELQUI!D11+LIMARI!D11+CHOAPA!D11</f>
        <v>40412</v>
      </c>
      <c r="E10" s="41">
        <f>ELQUI!E11+LIMARI!E11+CHOAPA!E11</f>
        <v>43674</v>
      </c>
      <c r="F10" s="41">
        <f>ELQUI!F11+LIMARI!F11+CHOAPA!F11</f>
        <v>47900</v>
      </c>
      <c r="G10" s="41">
        <f>ELQUI!G11+LIMARI!G11+CHOAPA!G11</f>
        <v>45273</v>
      </c>
      <c r="H10" s="41">
        <f>ELQUI!H11+LIMARI!H11+CHOAPA!H11</f>
        <v>39192</v>
      </c>
      <c r="I10" s="41">
        <f>ELQUI!I11+LIMARI!I11+CHOAPA!I11</f>
        <v>36105</v>
      </c>
      <c r="J10" s="41">
        <f>ELQUI!J11+LIMARI!J11+CHOAPA!J11</f>
        <v>37842</v>
      </c>
      <c r="K10" s="41">
        <f>ELQUI!K11+LIMARI!K11+CHOAPA!K11</f>
        <v>38048</v>
      </c>
      <c r="L10" s="41">
        <f>ELQUI!L11+LIMARI!L11+CHOAPA!L11</f>
        <v>36968</v>
      </c>
      <c r="M10" s="41">
        <f>ELQUI!M11+LIMARI!M11+CHOAPA!M11</f>
        <v>31206</v>
      </c>
      <c r="N10" s="41">
        <f>ELQUI!N11+LIMARI!N11+CHOAPA!N11</f>
        <v>25521</v>
      </c>
      <c r="O10" s="41">
        <f>ELQUI!O11+LIMARI!O11+CHOAPA!O11</f>
        <v>20329</v>
      </c>
      <c r="P10" s="41">
        <f>ELQUI!P11+LIMARI!P11+CHOAPA!P11</f>
        <v>17503</v>
      </c>
      <c r="Q10" s="41">
        <f>ELQUI!Q11+LIMARI!Q11+CHOAPA!Q11</f>
        <v>12643</v>
      </c>
      <c r="R10" s="41">
        <f>ELQUI!R11+LIMARI!R11+CHOAPA!R11</f>
        <v>17330</v>
      </c>
      <c r="S10" s="41">
        <f>ELQUI!S11+LIMARI!S11+CHOAPA!S11</f>
        <v>573439</v>
      </c>
    </row>
    <row r="11" spans="1:21" ht="33" customHeight="1" thickBot="1" x14ac:dyDescent="0.4">
      <c r="A11" s="48" t="s">
        <v>43</v>
      </c>
      <c r="B11" s="49">
        <f>B12+B19+B28+B34+B37</f>
        <v>9744</v>
      </c>
      <c r="C11" s="49">
        <f t="shared" ref="C11:S11" si="0">C12+C19+C28+C34+C37</f>
        <v>10464</v>
      </c>
      <c r="D11" s="49">
        <f t="shared" si="0"/>
        <v>10202</v>
      </c>
      <c r="E11" s="49">
        <f t="shared" si="0"/>
        <v>11039</v>
      </c>
      <c r="F11" s="49">
        <f t="shared" si="0"/>
        <v>11575</v>
      </c>
      <c r="G11" s="49">
        <f t="shared" si="0"/>
        <v>10735</v>
      </c>
      <c r="H11" s="49">
        <f t="shared" si="0"/>
        <v>9287</v>
      </c>
      <c r="I11" s="49">
        <f t="shared" si="0"/>
        <v>8822</v>
      </c>
      <c r="J11" s="49">
        <f t="shared" si="0"/>
        <v>9348</v>
      </c>
      <c r="K11" s="49">
        <f t="shared" si="0"/>
        <v>9505</v>
      </c>
      <c r="L11" s="49">
        <f t="shared" si="0"/>
        <v>9386</v>
      </c>
      <c r="M11" s="49">
        <f t="shared" si="0"/>
        <v>7807</v>
      </c>
      <c r="N11" s="49">
        <f t="shared" si="0"/>
        <v>6361</v>
      </c>
      <c r="O11" s="49">
        <f t="shared" si="0"/>
        <v>4964</v>
      </c>
      <c r="P11" s="49">
        <f t="shared" si="0"/>
        <v>4583</v>
      </c>
      <c r="Q11" s="49">
        <f t="shared" si="0"/>
        <v>3469</v>
      </c>
      <c r="R11" s="49">
        <f>R12+R19+R28+R34+R37</f>
        <v>4698</v>
      </c>
      <c r="S11" s="49">
        <f t="shared" si="0"/>
        <v>142043</v>
      </c>
    </row>
    <row r="12" spans="1:21" ht="33" customHeight="1" thickBot="1" x14ac:dyDescent="0.4">
      <c r="A12" s="50" t="s">
        <v>44</v>
      </c>
      <c r="B12" s="51">
        <f>SUM(B13:B17)</f>
        <v>6509</v>
      </c>
      <c r="C12" s="43">
        <f t="shared" ref="C12:R12" si="1">SUM(C13:C17)</f>
        <v>6853</v>
      </c>
      <c r="D12" s="43">
        <f t="shared" si="1"/>
        <v>6616</v>
      </c>
      <c r="E12" s="43">
        <f t="shared" si="1"/>
        <v>7145</v>
      </c>
      <c r="F12" s="43">
        <f t="shared" si="1"/>
        <v>7564</v>
      </c>
      <c r="G12" s="43">
        <f t="shared" si="1"/>
        <v>7047</v>
      </c>
      <c r="H12" s="43">
        <f t="shared" si="1"/>
        <v>5865</v>
      </c>
      <c r="I12" s="43">
        <f t="shared" si="1"/>
        <v>5401</v>
      </c>
      <c r="J12" s="43">
        <f t="shared" si="1"/>
        <v>5811</v>
      </c>
      <c r="K12" s="43">
        <f t="shared" si="1"/>
        <v>5830</v>
      </c>
      <c r="L12" s="43">
        <f t="shared" si="1"/>
        <v>5919</v>
      </c>
      <c r="M12" s="43">
        <f t="shared" si="1"/>
        <v>4898</v>
      </c>
      <c r="N12" s="43">
        <f t="shared" si="1"/>
        <v>3996</v>
      </c>
      <c r="O12" s="43">
        <f t="shared" si="1"/>
        <v>3131</v>
      </c>
      <c r="P12" s="43">
        <f t="shared" si="1"/>
        <v>2821</v>
      </c>
      <c r="Q12" s="43">
        <f t="shared" si="1"/>
        <v>2103</v>
      </c>
      <c r="R12" s="43">
        <f t="shared" si="1"/>
        <v>2929</v>
      </c>
      <c r="S12" s="43">
        <f>SUM(S13:S17)</f>
        <v>90449</v>
      </c>
    </row>
    <row r="13" spans="1:21" ht="33" customHeight="1" x14ac:dyDescent="0.35">
      <c r="A13" s="52" t="s">
        <v>45</v>
      </c>
      <c r="B13" s="53">
        <f>B48+B83</f>
        <v>456</v>
      </c>
      <c r="C13" s="44">
        <f t="shared" ref="C13:R13" si="2">C48+C83</f>
        <v>554</v>
      </c>
      <c r="D13" s="44">
        <f t="shared" si="2"/>
        <v>534</v>
      </c>
      <c r="E13" s="44">
        <f t="shared" si="2"/>
        <v>514</v>
      </c>
      <c r="F13" s="44">
        <f t="shared" si="2"/>
        <v>620</v>
      </c>
      <c r="G13" s="44">
        <f t="shared" si="2"/>
        <v>562</v>
      </c>
      <c r="H13" s="44">
        <f t="shared" si="2"/>
        <v>537</v>
      </c>
      <c r="I13" s="44">
        <f t="shared" si="2"/>
        <v>504</v>
      </c>
      <c r="J13" s="44">
        <f t="shared" si="2"/>
        <v>509</v>
      </c>
      <c r="K13" s="44">
        <f t="shared" si="2"/>
        <v>501</v>
      </c>
      <c r="L13" s="44">
        <f t="shared" si="2"/>
        <v>429</v>
      </c>
      <c r="M13" s="44">
        <f t="shared" si="2"/>
        <v>375</v>
      </c>
      <c r="N13" s="44">
        <f t="shared" si="2"/>
        <v>302</v>
      </c>
      <c r="O13" s="44">
        <f t="shared" si="2"/>
        <v>288</v>
      </c>
      <c r="P13" s="44">
        <f t="shared" si="2"/>
        <v>243</v>
      </c>
      <c r="Q13" s="44">
        <f t="shared" si="2"/>
        <v>171</v>
      </c>
      <c r="R13" s="44">
        <f t="shared" si="2"/>
        <v>205</v>
      </c>
      <c r="S13" s="44">
        <f>S48+S83</f>
        <v>7306</v>
      </c>
      <c r="T13" s="25"/>
    </row>
    <row r="14" spans="1:21" ht="33" customHeight="1" x14ac:dyDescent="0.35">
      <c r="A14" s="76" t="s">
        <v>46</v>
      </c>
      <c r="B14" s="53">
        <f t="shared" ref="B14:S14" si="3">B49+B84</f>
        <v>2126</v>
      </c>
      <c r="C14" s="44">
        <f t="shared" si="3"/>
        <v>2012</v>
      </c>
      <c r="D14" s="44">
        <f t="shared" si="3"/>
        <v>1887</v>
      </c>
      <c r="E14" s="44">
        <f t="shared" si="3"/>
        <v>2145</v>
      </c>
      <c r="F14" s="44">
        <f t="shared" si="3"/>
        <v>2437</v>
      </c>
      <c r="G14" s="44">
        <f t="shared" si="3"/>
        <v>2293</v>
      </c>
      <c r="H14" s="44">
        <f t="shared" si="3"/>
        <v>1807</v>
      </c>
      <c r="I14" s="44">
        <f t="shared" si="3"/>
        <v>1579</v>
      </c>
      <c r="J14" s="44">
        <f t="shared" si="3"/>
        <v>1597</v>
      </c>
      <c r="K14" s="44">
        <f t="shared" si="3"/>
        <v>1691</v>
      </c>
      <c r="L14" s="44">
        <f t="shared" si="3"/>
        <v>1953</v>
      </c>
      <c r="M14" s="44">
        <f t="shared" si="3"/>
        <v>1637</v>
      </c>
      <c r="N14" s="44">
        <f t="shared" si="3"/>
        <v>1220</v>
      </c>
      <c r="O14" s="44">
        <f t="shared" si="3"/>
        <v>828</v>
      </c>
      <c r="P14" s="44">
        <f t="shared" si="3"/>
        <v>765</v>
      </c>
      <c r="Q14" s="44">
        <f t="shared" si="3"/>
        <v>559</v>
      </c>
      <c r="R14" s="44">
        <f t="shared" si="3"/>
        <v>707</v>
      </c>
      <c r="S14" s="44">
        <f>S49+S84</f>
        <v>27246</v>
      </c>
      <c r="T14" s="25"/>
    </row>
    <row r="15" spans="1:21" ht="33" customHeight="1" x14ac:dyDescent="0.35">
      <c r="A15" s="76" t="s">
        <v>47</v>
      </c>
      <c r="B15" s="53">
        <f t="shared" ref="B15:S15" si="4">B50+B85</f>
        <v>3185</v>
      </c>
      <c r="C15" s="44">
        <f t="shared" si="4"/>
        <v>3412</v>
      </c>
      <c r="D15" s="44">
        <f t="shared" si="4"/>
        <v>3251</v>
      </c>
      <c r="E15" s="44">
        <f t="shared" si="4"/>
        <v>3453</v>
      </c>
      <c r="F15" s="44">
        <f t="shared" si="4"/>
        <v>3351</v>
      </c>
      <c r="G15" s="44">
        <f t="shared" si="4"/>
        <v>3090</v>
      </c>
      <c r="H15" s="44">
        <f t="shared" si="4"/>
        <v>2584</v>
      </c>
      <c r="I15" s="44">
        <f t="shared" si="4"/>
        <v>2469</v>
      </c>
      <c r="J15" s="44">
        <f t="shared" si="4"/>
        <v>2768</v>
      </c>
      <c r="K15" s="44">
        <f t="shared" si="4"/>
        <v>2596</v>
      </c>
      <c r="L15" s="44">
        <f t="shared" si="4"/>
        <v>2501</v>
      </c>
      <c r="M15" s="44">
        <f t="shared" si="4"/>
        <v>2019</v>
      </c>
      <c r="N15" s="44">
        <f t="shared" si="4"/>
        <v>1799</v>
      </c>
      <c r="O15" s="44">
        <f t="shared" si="4"/>
        <v>1469</v>
      </c>
      <c r="P15" s="44">
        <f t="shared" si="4"/>
        <v>1302</v>
      </c>
      <c r="Q15" s="44">
        <f t="shared" si="4"/>
        <v>1000</v>
      </c>
      <c r="R15" s="44">
        <f t="shared" si="4"/>
        <v>1443</v>
      </c>
      <c r="S15" s="44">
        <f>S50+S85</f>
        <v>41692</v>
      </c>
      <c r="T15" s="25"/>
    </row>
    <row r="16" spans="1:21" ht="33" customHeight="1" x14ac:dyDescent="0.35">
      <c r="A16" s="76" t="s">
        <v>100</v>
      </c>
      <c r="B16" s="53">
        <f t="shared" ref="B16:S16" si="5">B51+B86</f>
        <v>305</v>
      </c>
      <c r="C16" s="44">
        <f t="shared" si="5"/>
        <v>320</v>
      </c>
      <c r="D16" s="44">
        <f t="shared" si="5"/>
        <v>356</v>
      </c>
      <c r="E16" s="44">
        <f t="shared" si="5"/>
        <v>393</v>
      </c>
      <c r="F16" s="44">
        <f t="shared" si="5"/>
        <v>436</v>
      </c>
      <c r="G16" s="44">
        <f t="shared" si="5"/>
        <v>406</v>
      </c>
      <c r="H16" s="44">
        <f t="shared" si="5"/>
        <v>330</v>
      </c>
      <c r="I16" s="44">
        <f t="shared" si="5"/>
        <v>315</v>
      </c>
      <c r="J16" s="44">
        <f t="shared" si="5"/>
        <v>317</v>
      </c>
      <c r="K16" s="44">
        <f t="shared" si="5"/>
        <v>366</v>
      </c>
      <c r="L16" s="44">
        <f t="shared" si="5"/>
        <v>345</v>
      </c>
      <c r="M16" s="44">
        <f t="shared" si="5"/>
        <v>268</v>
      </c>
      <c r="N16" s="44">
        <f t="shared" si="5"/>
        <v>203</v>
      </c>
      <c r="O16" s="44">
        <f t="shared" si="5"/>
        <v>197</v>
      </c>
      <c r="P16" s="44">
        <f t="shared" si="5"/>
        <v>171</v>
      </c>
      <c r="Q16" s="44">
        <f t="shared" si="5"/>
        <v>119</v>
      </c>
      <c r="R16" s="44">
        <f t="shared" si="5"/>
        <v>167</v>
      </c>
      <c r="S16" s="44">
        <f>S51+S86</f>
        <v>5014</v>
      </c>
      <c r="T16" s="25"/>
    </row>
    <row r="17" spans="1:20" ht="33" customHeight="1" thickBot="1" x14ac:dyDescent="0.4">
      <c r="A17" s="45" t="s">
        <v>48</v>
      </c>
      <c r="B17" s="54">
        <f t="shared" ref="B17:S17" si="6">B52+B87</f>
        <v>437</v>
      </c>
      <c r="C17" s="55">
        <f t="shared" si="6"/>
        <v>555</v>
      </c>
      <c r="D17" s="55">
        <f t="shared" si="6"/>
        <v>588</v>
      </c>
      <c r="E17" s="55">
        <f t="shared" si="6"/>
        <v>640</v>
      </c>
      <c r="F17" s="55">
        <f t="shared" si="6"/>
        <v>720</v>
      </c>
      <c r="G17" s="55">
        <f t="shared" si="6"/>
        <v>696</v>
      </c>
      <c r="H17" s="55">
        <f t="shared" si="6"/>
        <v>607</v>
      </c>
      <c r="I17" s="55">
        <f t="shared" si="6"/>
        <v>534</v>
      </c>
      <c r="J17" s="55">
        <f t="shared" si="6"/>
        <v>620</v>
      </c>
      <c r="K17" s="55">
        <f t="shared" si="6"/>
        <v>676</v>
      </c>
      <c r="L17" s="55">
        <f t="shared" si="6"/>
        <v>691</v>
      </c>
      <c r="M17" s="55">
        <f t="shared" si="6"/>
        <v>599</v>
      </c>
      <c r="N17" s="55">
        <f t="shared" si="6"/>
        <v>472</v>
      </c>
      <c r="O17" s="55">
        <f t="shared" si="6"/>
        <v>349</v>
      </c>
      <c r="P17" s="55">
        <f t="shared" si="6"/>
        <v>340</v>
      </c>
      <c r="Q17" s="55">
        <f t="shared" si="6"/>
        <v>254</v>
      </c>
      <c r="R17" s="55">
        <f t="shared" si="6"/>
        <v>407</v>
      </c>
      <c r="S17" s="55">
        <f>S52+S87</f>
        <v>9191</v>
      </c>
      <c r="T17" s="25"/>
    </row>
    <row r="18" spans="1:20" ht="33" customHeight="1" thickBot="1" x14ac:dyDescent="0.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33" customHeight="1" thickBot="1" x14ac:dyDescent="0.4">
      <c r="A19" s="40" t="s">
        <v>49</v>
      </c>
      <c r="B19" s="41">
        <f>SUM(B20:B26)</f>
        <v>190</v>
      </c>
      <c r="C19" s="41">
        <f t="shared" ref="C19:R19" si="7">SUM(C20:C26)</f>
        <v>239</v>
      </c>
      <c r="D19" s="41">
        <f t="shared" si="7"/>
        <v>244</v>
      </c>
      <c r="E19" s="41">
        <f t="shared" si="7"/>
        <v>265</v>
      </c>
      <c r="F19" s="41">
        <f t="shared" si="7"/>
        <v>322</v>
      </c>
      <c r="G19" s="41">
        <f t="shared" si="7"/>
        <v>265</v>
      </c>
      <c r="H19" s="41">
        <f t="shared" si="7"/>
        <v>250</v>
      </c>
      <c r="I19" s="41">
        <f t="shared" si="7"/>
        <v>225</v>
      </c>
      <c r="J19" s="41">
        <f t="shared" si="7"/>
        <v>225</v>
      </c>
      <c r="K19" s="41">
        <f t="shared" si="7"/>
        <v>271</v>
      </c>
      <c r="L19" s="41">
        <f t="shared" si="7"/>
        <v>291</v>
      </c>
      <c r="M19" s="41">
        <f t="shared" si="7"/>
        <v>264</v>
      </c>
      <c r="N19" s="41">
        <f t="shared" si="7"/>
        <v>225</v>
      </c>
      <c r="O19" s="41">
        <f t="shared" si="7"/>
        <v>186</v>
      </c>
      <c r="P19" s="41">
        <f t="shared" si="7"/>
        <v>182</v>
      </c>
      <c r="Q19" s="41">
        <f t="shared" si="7"/>
        <v>137</v>
      </c>
      <c r="R19" s="41">
        <f t="shared" si="7"/>
        <v>199</v>
      </c>
      <c r="S19" s="41">
        <f>SUM(S20:S26)</f>
        <v>3982</v>
      </c>
    </row>
    <row r="20" spans="1:20" ht="30.75" customHeight="1" x14ac:dyDescent="0.35">
      <c r="A20" s="77" t="s">
        <v>50</v>
      </c>
      <c r="B20" s="78">
        <f t="shared" ref="B20:B25" si="8">B55+B90</f>
        <v>57</v>
      </c>
      <c r="C20" s="56">
        <f t="shared" ref="C20:S20" si="9">C55+C90</f>
        <v>88</v>
      </c>
      <c r="D20" s="79">
        <f t="shared" si="9"/>
        <v>90</v>
      </c>
      <c r="E20" s="56">
        <f t="shared" si="9"/>
        <v>72</v>
      </c>
      <c r="F20" s="79">
        <f t="shared" si="9"/>
        <v>118</v>
      </c>
      <c r="G20" s="56">
        <f t="shared" si="9"/>
        <v>86</v>
      </c>
      <c r="H20" s="79">
        <f t="shared" si="9"/>
        <v>79</v>
      </c>
      <c r="I20" s="56">
        <f t="shared" si="9"/>
        <v>61</v>
      </c>
      <c r="J20" s="79">
        <f t="shared" si="9"/>
        <v>74</v>
      </c>
      <c r="K20" s="56">
        <f t="shared" si="9"/>
        <v>70</v>
      </c>
      <c r="L20" s="79">
        <f t="shared" si="9"/>
        <v>101</v>
      </c>
      <c r="M20" s="56">
        <f t="shared" si="9"/>
        <v>86</v>
      </c>
      <c r="N20" s="79">
        <f t="shared" si="9"/>
        <v>76</v>
      </c>
      <c r="O20" s="56">
        <f t="shared" si="9"/>
        <v>64</v>
      </c>
      <c r="P20" s="79">
        <f t="shared" si="9"/>
        <v>57</v>
      </c>
      <c r="Q20" s="56">
        <f t="shared" si="9"/>
        <v>38</v>
      </c>
      <c r="R20" s="78">
        <f t="shared" si="9"/>
        <v>61</v>
      </c>
      <c r="S20" s="78">
        <f>S55+S90</f>
        <v>1280</v>
      </c>
      <c r="T20" s="25"/>
    </row>
    <row r="21" spans="1:20" ht="33" customHeight="1" x14ac:dyDescent="0.35">
      <c r="A21" s="76" t="s">
        <v>51</v>
      </c>
      <c r="B21" s="80">
        <f t="shared" si="8"/>
        <v>15</v>
      </c>
      <c r="C21" s="53">
        <f t="shared" ref="C21:S21" si="10">C56+C91</f>
        <v>10</v>
      </c>
      <c r="D21" s="81">
        <f t="shared" si="10"/>
        <v>16</v>
      </c>
      <c r="E21" s="53">
        <f t="shared" si="10"/>
        <v>12</v>
      </c>
      <c r="F21" s="81">
        <f t="shared" si="10"/>
        <v>14</v>
      </c>
      <c r="G21" s="53">
        <f t="shared" si="10"/>
        <v>13</v>
      </c>
      <c r="H21" s="81">
        <f t="shared" si="10"/>
        <v>8</v>
      </c>
      <c r="I21" s="53">
        <f t="shared" si="10"/>
        <v>12</v>
      </c>
      <c r="J21" s="81">
        <f t="shared" si="10"/>
        <v>11</v>
      </c>
      <c r="K21" s="53">
        <f t="shared" si="10"/>
        <v>15</v>
      </c>
      <c r="L21" s="81">
        <f t="shared" si="10"/>
        <v>11</v>
      </c>
      <c r="M21" s="53">
        <f t="shared" si="10"/>
        <v>14</v>
      </c>
      <c r="N21" s="81">
        <f t="shared" si="10"/>
        <v>9</v>
      </c>
      <c r="O21" s="53">
        <f t="shared" si="10"/>
        <v>11</v>
      </c>
      <c r="P21" s="81">
        <f t="shared" si="10"/>
        <v>13</v>
      </c>
      <c r="Q21" s="53">
        <f t="shared" si="10"/>
        <v>11</v>
      </c>
      <c r="R21" s="80">
        <f t="shared" si="10"/>
        <v>9</v>
      </c>
      <c r="S21" s="80">
        <f>S56+S91</f>
        <v>204</v>
      </c>
      <c r="T21" s="25"/>
    </row>
    <row r="22" spans="1:20" ht="33" customHeight="1" x14ac:dyDescent="0.35">
      <c r="A22" s="76" t="s">
        <v>52</v>
      </c>
      <c r="B22" s="80">
        <f t="shared" si="8"/>
        <v>18</v>
      </c>
      <c r="C22" s="53">
        <f t="shared" ref="C22:S22" si="11">C57+C92</f>
        <v>17</v>
      </c>
      <c r="D22" s="81">
        <f t="shared" si="11"/>
        <v>19</v>
      </c>
      <c r="E22" s="53">
        <f t="shared" si="11"/>
        <v>50</v>
      </c>
      <c r="F22" s="81">
        <f t="shared" si="11"/>
        <v>37</v>
      </c>
      <c r="G22" s="53">
        <f t="shared" si="11"/>
        <v>34</v>
      </c>
      <c r="H22" s="81">
        <f t="shared" si="11"/>
        <v>30</v>
      </c>
      <c r="I22" s="53">
        <f t="shared" si="11"/>
        <v>32</v>
      </c>
      <c r="J22" s="81">
        <f t="shared" si="11"/>
        <v>22</v>
      </c>
      <c r="K22" s="53">
        <f t="shared" si="11"/>
        <v>41</v>
      </c>
      <c r="L22" s="81">
        <f t="shared" si="11"/>
        <v>30</v>
      </c>
      <c r="M22" s="53">
        <f t="shared" si="11"/>
        <v>39</v>
      </c>
      <c r="N22" s="81">
        <f t="shared" si="11"/>
        <v>25</v>
      </c>
      <c r="O22" s="53">
        <f t="shared" si="11"/>
        <v>26</v>
      </c>
      <c r="P22" s="81">
        <f t="shared" si="11"/>
        <v>24</v>
      </c>
      <c r="Q22" s="53">
        <f t="shared" si="11"/>
        <v>18</v>
      </c>
      <c r="R22" s="80">
        <f t="shared" si="11"/>
        <v>22</v>
      </c>
      <c r="S22" s="80">
        <f>S57+S92</f>
        <v>484</v>
      </c>
      <c r="T22" s="25"/>
    </row>
    <row r="23" spans="1:20" ht="33" customHeight="1" x14ac:dyDescent="0.35">
      <c r="A23" s="76" t="s">
        <v>53</v>
      </c>
      <c r="B23" s="80">
        <f t="shared" si="8"/>
        <v>15</v>
      </c>
      <c r="C23" s="53">
        <f t="shared" ref="C23:S23" si="12">C58+C93</f>
        <v>21</v>
      </c>
      <c r="D23" s="81">
        <f t="shared" si="12"/>
        <v>23</v>
      </c>
      <c r="E23" s="53">
        <f t="shared" si="12"/>
        <v>28</v>
      </c>
      <c r="F23" s="81">
        <f t="shared" si="12"/>
        <v>14</v>
      </c>
      <c r="G23" s="53">
        <f t="shared" si="12"/>
        <v>14</v>
      </c>
      <c r="H23" s="81">
        <f t="shared" si="12"/>
        <v>20</v>
      </c>
      <c r="I23" s="53">
        <f t="shared" si="12"/>
        <v>29</v>
      </c>
      <c r="J23" s="81">
        <f t="shared" si="12"/>
        <v>20</v>
      </c>
      <c r="K23" s="53">
        <f t="shared" si="12"/>
        <v>24</v>
      </c>
      <c r="L23" s="81">
        <f t="shared" si="12"/>
        <v>24</v>
      </c>
      <c r="M23" s="53">
        <f t="shared" si="12"/>
        <v>22</v>
      </c>
      <c r="N23" s="81">
        <f t="shared" si="12"/>
        <v>10</v>
      </c>
      <c r="O23" s="53">
        <f t="shared" si="12"/>
        <v>11</v>
      </c>
      <c r="P23" s="81">
        <f t="shared" si="12"/>
        <v>12</v>
      </c>
      <c r="Q23" s="53">
        <f t="shared" si="12"/>
        <v>10</v>
      </c>
      <c r="R23" s="80">
        <f t="shared" si="12"/>
        <v>17</v>
      </c>
      <c r="S23" s="80">
        <f>S58+S93</f>
        <v>314</v>
      </c>
      <c r="T23" s="25"/>
    </row>
    <row r="24" spans="1:20" ht="33" customHeight="1" x14ac:dyDescent="0.35">
      <c r="A24" s="76" t="s">
        <v>54</v>
      </c>
      <c r="B24" s="80">
        <f t="shared" si="8"/>
        <v>32</v>
      </c>
      <c r="C24" s="53">
        <f t="shared" ref="C24:S24" si="13">C59+C94</f>
        <v>38</v>
      </c>
      <c r="D24" s="81">
        <f t="shared" si="13"/>
        <v>31</v>
      </c>
      <c r="E24" s="53">
        <f t="shared" si="13"/>
        <v>30</v>
      </c>
      <c r="F24" s="81">
        <f t="shared" si="13"/>
        <v>49</v>
      </c>
      <c r="G24" s="53">
        <f t="shared" si="13"/>
        <v>50</v>
      </c>
      <c r="H24" s="81">
        <f t="shared" si="13"/>
        <v>45</v>
      </c>
      <c r="I24" s="53">
        <f t="shared" si="13"/>
        <v>25</v>
      </c>
      <c r="J24" s="81">
        <f t="shared" si="13"/>
        <v>43</v>
      </c>
      <c r="K24" s="53">
        <f t="shared" si="13"/>
        <v>60</v>
      </c>
      <c r="L24" s="81">
        <f t="shared" si="13"/>
        <v>51</v>
      </c>
      <c r="M24" s="53">
        <f t="shared" si="13"/>
        <v>39</v>
      </c>
      <c r="N24" s="81">
        <f t="shared" si="13"/>
        <v>45</v>
      </c>
      <c r="O24" s="53">
        <f t="shared" si="13"/>
        <v>34</v>
      </c>
      <c r="P24" s="81">
        <f t="shared" si="13"/>
        <v>39</v>
      </c>
      <c r="Q24" s="53">
        <f t="shared" si="13"/>
        <v>31</v>
      </c>
      <c r="R24" s="80">
        <f t="shared" si="13"/>
        <v>40</v>
      </c>
      <c r="S24" s="80">
        <f>S59+S94</f>
        <v>682</v>
      </c>
      <c r="T24" s="25"/>
    </row>
    <row r="25" spans="1:20" ht="33" customHeight="1" x14ac:dyDescent="0.35">
      <c r="A25" s="19" t="s">
        <v>55</v>
      </c>
      <c r="B25" s="82">
        <f t="shared" si="8"/>
        <v>31</v>
      </c>
      <c r="C25" s="58">
        <f t="shared" ref="C25:S25" si="14">C60+C95</f>
        <v>43</v>
      </c>
      <c r="D25" s="83">
        <f t="shared" si="14"/>
        <v>39</v>
      </c>
      <c r="E25" s="58">
        <f t="shared" si="14"/>
        <v>50</v>
      </c>
      <c r="F25" s="83">
        <f t="shared" si="14"/>
        <v>63</v>
      </c>
      <c r="G25" s="58">
        <f t="shared" si="14"/>
        <v>45</v>
      </c>
      <c r="H25" s="83">
        <f t="shared" si="14"/>
        <v>49</v>
      </c>
      <c r="I25" s="58">
        <f t="shared" si="14"/>
        <v>40</v>
      </c>
      <c r="J25" s="83">
        <f t="shared" si="14"/>
        <v>37</v>
      </c>
      <c r="K25" s="58">
        <f t="shared" si="14"/>
        <v>43</v>
      </c>
      <c r="L25" s="83">
        <f t="shared" si="14"/>
        <v>51</v>
      </c>
      <c r="M25" s="58">
        <f t="shared" si="14"/>
        <v>44</v>
      </c>
      <c r="N25" s="83">
        <f t="shared" si="14"/>
        <v>36</v>
      </c>
      <c r="O25" s="58">
        <f t="shared" si="14"/>
        <v>34</v>
      </c>
      <c r="P25" s="83">
        <f t="shared" si="14"/>
        <v>25</v>
      </c>
      <c r="Q25" s="58">
        <f t="shared" si="14"/>
        <v>16</v>
      </c>
      <c r="R25" s="82">
        <f t="shared" si="14"/>
        <v>33</v>
      </c>
      <c r="S25" s="82">
        <f>S60+S95</f>
        <v>679</v>
      </c>
      <c r="T25" s="25"/>
    </row>
    <row r="26" spans="1:20" ht="33" customHeight="1" thickBot="1" x14ac:dyDescent="0.4">
      <c r="A26" s="84" t="s">
        <v>87</v>
      </c>
      <c r="B26" s="85">
        <f t="shared" ref="B26:S26" si="15">B61+B96</f>
        <v>22</v>
      </c>
      <c r="C26" s="85">
        <f t="shared" si="15"/>
        <v>22</v>
      </c>
      <c r="D26" s="85">
        <f t="shared" si="15"/>
        <v>26</v>
      </c>
      <c r="E26" s="85">
        <f t="shared" si="15"/>
        <v>23</v>
      </c>
      <c r="F26" s="85">
        <f t="shared" si="15"/>
        <v>27</v>
      </c>
      <c r="G26" s="85">
        <f t="shared" si="15"/>
        <v>23</v>
      </c>
      <c r="H26" s="85">
        <f t="shared" si="15"/>
        <v>19</v>
      </c>
      <c r="I26" s="85">
        <f t="shared" si="15"/>
        <v>26</v>
      </c>
      <c r="J26" s="85">
        <f t="shared" si="15"/>
        <v>18</v>
      </c>
      <c r="K26" s="85">
        <f t="shared" si="15"/>
        <v>18</v>
      </c>
      <c r="L26" s="85">
        <f t="shared" si="15"/>
        <v>23</v>
      </c>
      <c r="M26" s="85">
        <f t="shared" si="15"/>
        <v>20</v>
      </c>
      <c r="N26" s="85">
        <f t="shared" si="15"/>
        <v>24</v>
      </c>
      <c r="O26" s="85">
        <f t="shared" si="15"/>
        <v>6</v>
      </c>
      <c r="P26" s="85">
        <f t="shared" si="15"/>
        <v>12</v>
      </c>
      <c r="Q26" s="85">
        <f t="shared" si="15"/>
        <v>13</v>
      </c>
      <c r="R26" s="85">
        <f t="shared" si="15"/>
        <v>17</v>
      </c>
      <c r="S26" s="85">
        <f>S61+S96</f>
        <v>339</v>
      </c>
      <c r="T26" s="25"/>
    </row>
    <row r="27" spans="1:20" ht="33" customHeight="1" thickBot="1" x14ac:dyDescent="0.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34"/>
      <c r="T27" s="25"/>
    </row>
    <row r="28" spans="1:20" ht="33" customHeight="1" thickBot="1" x14ac:dyDescent="0.4">
      <c r="A28" s="40" t="s">
        <v>56</v>
      </c>
      <c r="B28" s="41">
        <f>SUM(B29:B32)</f>
        <v>2233</v>
      </c>
      <c r="C28" s="41">
        <f t="shared" ref="C28:R28" si="16">SUM(C29:C32)</f>
        <v>2165</v>
      </c>
      <c r="D28" s="41">
        <f t="shared" si="16"/>
        <v>2147</v>
      </c>
      <c r="E28" s="41">
        <f t="shared" si="16"/>
        <v>2351</v>
      </c>
      <c r="F28" s="41">
        <f t="shared" si="16"/>
        <v>2419</v>
      </c>
      <c r="G28" s="41">
        <f t="shared" si="16"/>
        <v>2251</v>
      </c>
      <c r="H28" s="41">
        <f t="shared" si="16"/>
        <v>2040</v>
      </c>
      <c r="I28" s="41">
        <f t="shared" si="16"/>
        <v>1998</v>
      </c>
      <c r="J28" s="41">
        <f t="shared" si="16"/>
        <v>2134</v>
      </c>
      <c r="K28" s="41">
        <f t="shared" si="16"/>
        <v>2226</v>
      </c>
      <c r="L28" s="41">
        <f t="shared" si="16"/>
        <v>2050</v>
      </c>
      <c r="M28" s="41">
        <f t="shared" si="16"/>
        <v>1641</v>
      </c>
      <c r="N28" s="41">
        <f t="shared" si="16"/>
        <v>1259</v>
      </c>
      <c r="O28" s="41">
        <f t="shared" si="16"/>
        <v>950</v>
      </c>
      <c r="P28" s="41">
        <f t="shared" si="16"/>
        <v>914</v>
      </c>
      <c r="Q28" s="41">
        <f t="shared" si="16"/>
        <v>700</v>
      </c>
      <c r="R28" s="41">
        <f t="shared" si="16"/>
        <v>909</v>
      </c>
      <c r="S28" s="41">
        <f>SUM(S29:S32)</f>
        <v>30423</v>
      </c>
      <c r="T28" s="34"/>
    </row>
    <row r="29" spans="1:20" ht="33" customHeight="1" x14ac:dyDescent="0.35">
      <c r="A29" s="86" t="s">
        <v>57</v>
      </c>
      <c r="B29" s="56">
        <f t="shared" ref="B29:S29" si="17">B64+B99</f>
        <v>886</v>
      </c>
      <c r="C29" s="57">
        <f t="shared" si="17"/>
        <v>877</v>
      </c>
      <c r="D29" s="57">
        <f t="shared" si="17"/>
        <v>879</v>
      </c>
      <c r="E29" s="57">
        <f t="shared" si="17"/>
        <v>958</v>
      </c>
      <c r="F29" s="57">
        <f t="shared" si="17"/>
        <v>989</v>
      </c>
      <c r="G29" s="57">
        <f t="shared" si="17"/>
        <v>941</v>
      </c>
      <c r="H29" s="57">
        <f t="shared" si="17"/>
        <v>853</v>
      </c>
      <c r="I29" s="57">
        <f t="shared" si="17"/>
        <v>797</v>
      </c>
      <c r="J29" s="57">
        <f t="shared" si="17"/>
        <v>852</v>
      </c>
      <c r="K29" s="57">
        <f t="shared" si="17"/>
        <v>898</v>
      </c>
      <c r="L29" s="57">
        <f t="shared" si="17"/>
        <v>832</v>
      </c>
      <c r="M29" s="57">
        <f t="shared" si="17"/>
        <v>634</v>
      </c>
      <c r="N29" s="57">
        <f t="shared" si="17"/>
        <v>503</v>
      </c>
      <c r="O29" s="57">
        <f t="shared" si="17"/>
        <v>366</v>
      </c>
      <c r="P29" s="57">
        <f t="shared" si="17"/>
        <v>355</v>
      </c>
      <c r="Q29" s="57">
        <f t="shared" si="17"/>
        <v>276</v>
      </c>
      <c r="R29" s="57">
        <f t="shared" si="17"/>
        <v>358</v>
      </c>
      <c r="S29" s="57">
        <f>S64+S99</f>
        <v>12260</v>
      </c>
      <c r="T29" s="25"/>
    </row>
    <row r="30" spans="1:20" ht="33" customHeight="1" x14ac:dyDescent="0.35">
      <c r="A30" s="19" t="s">
        <v>58</v>
      </c>
      <c r="B30" s="53">
        <f t="shared" ref="B30:S30" si="18">B65+B100</f>
        <v>348</v>
      </c>
      <c r="C30" s="44">
        <f t="shared" si="18"/>
        <v>344</v>
      </c>
      <c r="D30" s="44">
        <f t="shared" si="18"/>
        <v>334</v>
      </c>
      <c r="E30" s="44">
        <f t="shared" si="18"/>
        <v>383</v>
      </c>
      <c r="F30" s="44">
        <f t="shared" si="18"/>
        <v>352</v>
      </c>
      <c r="G30" s="44">
        <f t="shared" si="18"/>
        <v>325</v>
      </c>
      <c r="H30" s="44">
        <f t="shared" si="18"/>
        <v>298</v>
      </c>
      <c r="I30" s="44">
        <f t="shared" si="18"/>
        <v>326</v>
      </c>
      <c r="J30" s="44">
        <f t="shared" si="18"/>
        <v>390</v>
      </c>
      <c r="K30" s="44">
        <f t="shared" si="18"/>
        <v>374</v>
      </c>
      <c r="L30" s="44">
        <f t="shared" si="18"/>
        <v>344</v>
      </c>
      <c r="M30" s="44">
        <f t="shared" si="18"/>
        <v>286</v>
      </c>
      <c r="N30" s="44">
        <f t="shared" si="18"/>
        <v>194</v>
      </c>
      <c r="O30" s="44">
        <f t="shared" si="18"/>
        <v>152</v>
      </c>
      <c r="P30" s="44">
        <f t="shared" si="18"/>
        <v>147</v>
      </c>
      <c r="Q30" s="44">
        <f t="shared" si="18"/>
        <v>117</v>
      </c>
      <c r="R30" s="44">
        <f t="shared" si="18"/>
        <v>144</v>
      </c>
      <c r="S30" s="44">
        <f>S65+S100</f>
        <v>4863</v>
      </c>
      <c r="T30" s="25"/>
    </row>
    <row r="31" spans="1:20" ht="33" customHeight="1" x14ac:dyDescent="0.35">
      <c r="A31" s="19" t="s">
        <v>59</v>
      </c>
      <c r="B31" s="53">
        <f t="shared" ref="B31:S31" si="19">B66+B101</f>
        <v>324</v>
      </c>
      <c r="C31" s="44">
        <f t="shared" si="19"/>
        <v>330</v>
      </c>
      <c r="D31" s="44">
        <f t="shared" si="19"/>
        <v>370</v>
      </c>
      <c r="E31" s="44">
        <f t="shared" si="19"/>
        <v>399</v>
      </c>
      <c r="F31" s="44">
        <f t="shared" si="19"/>
        <v>425</v>
      </c>
      <c r="G31" s="44">
        <f t="shared" si="19"/>
        <v>369</v>
      </c>
      <c r="H31" s="44">
        <f t="shared" si="19"/>
        <v>350</v>
      </c>
      <c r="I31" s="44">
        <f t="shared" si="19"/>
        <v>366</v>
      </c>
      <c r="J31" s="44">
        <f t="shared" si="19"/>
        <v>379</v>
      </c>
      <c r="K31" s="44">
        <f t="shared" si="19"/>
        <v>371</v>
      </c>
      <c r="L31" s="44">
        <f t="shared" si="19"/>
        <v>357</v>
      </c>
      <c r="M31" s="44">
        <f t="shared" si="19"/>
        <v>301</v>
      </c>
      <c r="N31" s="44">
        <f t="shared" si="19"/>
        <v>266</v>
      </c>
      <c r="O31" s="44">
        <f t="shared" si="19"/>
        <v>218</v>
      </c>
      <c r="P31" s="44">
        <f t="shared" si="19"/>
        <v>203</v>
      </c>
      <c r="Q31" s="44">
        <f t="shared" si="19"/>
        <v>174</v>
      </c>
      <c r="R31" s="44">
        <f t="shared" si="19"/>
        <v>251</v>
      </c>
      <c r="S31" s="44">
        <f>S66+S101</f>
        <v>5464</v>
      </c>
      <c r="T31" s="25"/>
    </row>
    <row r="32" spans="1:20" ht="33" customHeight="1" thickBot="1" x14ac:dyDescent="0.4">
      <c r="A32" s="45" t="s">
        <v>60</v>
      </c>
      <c r="B32" s="54">
        <f t="shared" ref="B32:S32" si="20">B67+B102</f>
        <v>675</v>
      </c>
      <c r="C32" s="55">
        <f t="shared" si="20"/>
        <v>614</v>
      </c>
      <c r="D32" s="55">
        <f t="shared" si="20"/>
        <v>564</v>
      </c>
      <c r="E32" s="55">
        <f t="shared" si="20"/>
        <v>611</v>
      </c>
      <c r="F32" s="55">
        <f t="shared" si="20"/>
        <v>653</v>
      </c>
      <c r="G32" s="55">
        <f t="shared" si="20"/>
        <v>616</v>
      </c>
      <c r="H32" s="55">
        <f t="shared" si="20"/>
        <v>539</v>
      </c>
      <c r="I32" s="55">
        <f t="shared" si="20"/>
        <v>509</v>
      </c>
      <c r="J32" s="55">
        <f t="shared" si="20"/>
        <v>513</v>
      </c>
      <c r="K32" s="55">
        <f t="shared" si="20"/>
        <v>583</v>
      </c>
      <c r="L32" s="55">
        <f t="shared" si="20"/>
        <v>517</v>
      </c>
      <c r="M32" s="55">
        <f t="shared" si="20"/>
        <v>420</v>
      </c>
      <c r="N32" s="55">
        <f t="shared" si="20"/>
        <v>296</v>
      </c>
      <c r="O32" s="55">
        <f t="shared" si="20"/>
        <v>214</v>
      </c>
      <c r="P32" s="55">
        <f t="shared" si="20"/>
        <v>209</v>
      </c>
      <c r="Q32" s="55">
        <f t="shared" si="20"/>
        <v>133</v>
      </c>
      <c r="R32" s="55">
        <f t="shared" si="20"/>
        <v>156</v>
      </c>
      <c r="S32" s="55">
        <f>S67+S102</f>
        <v>7836</v>
      </c>
      <c r="T32" s="25"/>
    </row>
    <row r="33" spans="1:21" ht="33" customHeight="1" thickBot="1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34"/>
      <c r="T33" s="25"/>
    </row>
    <row r="34" spans="1:21" ht="33" customHeight="1" thickBot="1" x14ac:dyDescent="0.4">
      <c r="A34" s="40" t="s">
        <v>61</v>
      </c>
      <c r="B34" s="49">
        <f>+B35</f>
        <v>653</v>
      </c>
      <c r="C34" s="41">
        <f t="shared" ref="C34:R34" si="21">+C35</f>
        <v>891</v>
      </c>
      <c r="D34" s="41">
        <f t="shared" si="21"/>
        <v>831</v>
      </c>
      <c r="E34" s="41">
        <f t="shared" si="21"/>
        <v>829</v>
      </c>
      <c r="F34" s="41">
        <f t="shared" si="21"/>
        <v>810</v>
      </c>
      <c r="G34" s="41">
        <f t="shared" si="21"/>
        <v>763</v>
      </c>
      <c r="H34" s="41">
        <f t="shared" si="21"/>
        <v>698</v>
      </c>
      <c r="I34" s="41">
        <f t="shared" si="21"/>
        <v>687</v>
      </c>
      <c r="J34" s="41">
        <f t="shared" si="21"/>
        <v>679</v>
      </c>
      <c r="K34" s="41">
        <f t="shared" si="21"/>
        <v>664</v>
      </c>
      <c r="L34" s="41">
        <f t="shared" si="21"/>
        <v>642</v>
      </c>
      <c r="M34" s="41">
        <f t="shared" si="21"/>
        <v>610</v>
      </c>
      <c r="N34" s="41">
        <f t="shared" si="21"/>
        <v>506</v>
      </c>
      <c r="O34" s="41">
        <f t="shared" si="21"/>
        <v>423</v>
      </c>
      <c r="P34" s="41">
        <f t="shared" si="21"/>
        <v>377</v>
      </c>
      <c r="Q34" s="41">
        <f t="shared" si="21"/>
        <v>279</v>
      </c>
      <c r="R34" s="41">
        <f t="shared" si="21"/>
        <v>323</v>
      </c>
      <c r="S34" s="41">
        <f>S35</f>
        <v>10668</v>
      </c>
    </row>
    <row r="35" spans="1:21" ht="33" customHeight="1" thickBot="1" x14ac:dyDescent="0.4">
      <c r="A35" s="84" t="s">
        <v>62</v>
      </c>
      <c r="B35" s="66">
        <f>B70+B105</f>
        <v>653</v>
      </c>
      <c r="C35" s="87">
        <f t="shared" ref="C35:S35" si="22">C70+C105</f>
        <v>891</v>
      </c>
      <c r="D35" s="87">
        <f t="shared" si="22"/>
        <v>831</v>
      </c>
      <c r="E35" s="87">
        <f t="shared" si="22"/>
        <v>829</v>
      </c>
      <c r="F35" s="87">
        <f t="shared" si="22"/>
        <v>810</v>
      </c>
      <c r="G35" s="87">
        <f t="shared" si="22"/>
        <v>763</v>
      </c>
      <c r="H35" s="87">
        <f t="shared" si="22"/>
        <v>698</v>
      </c>
      <c r="I35" s="87">
        <f t="shared" si="22"/>
        <v>687</v>
      </c>
      <c r="J35" s="87">
        <f t="shared" si="22"/>
        <v>679</v>
      </c>
      <c r="K35" s="87">
        <f t="shared" si="22"/>
        <v>664</v>
      </c>
      <c r="L35" s="87">
        <f t="shared" si="22"/>
        <v>642</v>
      </c>
      <c r="M35" s="87">
        <f t="shared" si="22"/>
        <v>610</v>
      </c>
      <c r="N35" s="87">
        <f t="shared" si="22"/>
        <v>506</v>
      </c>
      <c r="O35" s="87">
        <f t="shared" si="22"/>
        <v>423</v>
      </c>
      <c r="P35" s="87">
        <f t="shared" si="22"/>
        <v>377</v>
      </c>
      <c r="Q35" s="87">
        <f t="shared" si="22"/>
        <v>279</v>
      </c>
      <c r="R35" s="87">
        <f t="shared" si="22"/>
        <v>323</v>
      </c>
      <c r="S35" s="87">
        <f>S70+S105</f>
        <v>10668</v>
      </c>
      <c r="T35" s="25"/>
    </row>
    <row r="36" spans="1:21" ht="33" customHeight="1" thickBot="1" x14ac:dyDescent="0.4">
      <c r="A36" s="36"/>
      <c r="B36" s="2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34"/>
      <c r="T36" s="25"/>
    </row>
    <row r="37" spans="1:21" s="36" customFormat="1" ht="33" customHeight="1" thickBot="1" x14ac:dyDescent="0.4">
      <c r="A37" s="40" t="s">
        <v>83</v>
      </c>
      <c r="B37" s="49">
        <f>+B38</f>
        <v>159</v>
      </c>
      <c r="C37" s="41">
        <f t="shared" ref="C37:R37" si="23">+C38</f>
        <v>316</v>
      </c>
      <c r="D37" s="41">
        <f t="shared" si="23"/>
        <v>364</v>
      </c>
      <c r="E37" s="41">
        <f t="shared" si="23"/>
        <v>449</v>
      </c>
      <c r="F37" s="41">
        <f t="shared" si="23"/>
        <v>460</v>
      </c>
      <c r="G37" s="41">
        <f t="shared" si="23"/>
        <v>409</v>
      </c>
      <c r="H37" s="41">
        <f t="shared" si="23"/>
        <v>434</v>
      </c>
      <c r="I37" s="41">
        <f t="shared" si="23"/>
        <v>511</v>
      </c>
      <c r="J37" s="41">
        <f t="shared" si="23"/>
        <v>499</v>
      </c>
      <c r="K37" s="41">
        <f t="shared" si="23"/>
        <v>514</v>
      </c>
      <c r="L37" s="41">
        <f t="shared" si="23"/>
        <v>484</v>
      </c>
      <c r="M37" s="41">
        <f t="shared" si="23"/>
        <v>394</v>
      </c>
      <c r="N37" s="41">
        <f t="shared" si="23"/>
        <v>375</v>
      </c>
      <c r="O37" s="41">
        <f t="shared" si="23"/>
        <v>274</v>
      </c>
      <c r="P37" s="41">
        <f t="shared" si="23"/>
        <v>289</v>
      </c>
      <c r="Q37" s="41">
        <f t="shared" si="23"/>
        <v>250</v>
      </c>
      <c r="R37" s="41">
        <f t="shared" si="23"/>
        <v>338</v>
      </c>
      <c r="S37" s="41">
        <f>S38</f>
        <v>6521</v>
      </c>
      <c r="T37" s="34"/>
      <c r="U37" s="34"/>
    </row>
    <row r="38" spans="1:21" ht="33" customHeight="1" thickBot="1" x14ac:dyDescent="0.4">
      <c r="A38" s="84" t="s">
        <v>84</v>
      </c>
      <c r="B38" s="66">
        <f>B73+B108</f>
        <v>159</v>
      </c>
      <c r="C38" s="87">
        <f t="shared" ref="C38:S38" si="24">C73+C108</f>
        <v>316</v>
      </c>
      <c r="D38" s="87">
        <f t="shared" si="24"/>
        <v>364</v>
      </c>
      <c r="E38" s="87">
        <f t="shared" si="24"/>
        <v>449</v>
      </c>
      <c r="F38" s="87">
        <f t="shared" si="24"/>
        <v>460</v>
      </c>
      <c r="G38" s="87">
        <f t="shared" si="24"/>
        <v>409</v>
      </c>
      <c r="H38" s="87">
        <f t="shared" si="24"/>
        <v>434</v>
      </c>
      <c r="I38" s="87">
        <f t="shared" si="24"/>
        <v>511</v>
      </c>
      <c r="J38" s="87">
        <f t="shared" si="24"/>
        <v>499</v>
      </c>
      <c r="K38" s="87">
        <f t="shared" si="24"/>
        <v>514</v>
      </c>
      <c r="L38" s="87">
        <f t="shared" si="24"/>
        <v>484</v>
      </c>
      <c r="M38" s="87">
        <f t="shared" si="24"/>
        <v>394</v>
      </c>
      <c r="N38" s="87">
        <f t="shared" si="24"/>
        <v>375</v>
      </c>
      <c r="O38" s="87">
        <f t="shared" si="24"/>
        <v>274</v>
      </c>
      <c r="P38" s="87">
        <f t="shared" si="24"/>
        <v>289</v>
      </c>
      <c r="Q38" s="87">
        <f t="shared" si="24"/>
        <v>250</v>
      </c>
      <c r="R38" s="87">
        <f t="shared" si="24"/>
        <v>338</v>
      </c>
      <c r="S38" s="87">
        <f>S73+S108</f>
        <v>6521</v>
      </c>
      <c r="T38" s="37"/>
      <c r="U38" s="25"/>
    </row>
    <row r="39" spans="1:21" ht="33" customHeight="1" x14ac:dyDescent="0.35">
      <c r="A39" s="25"/>
      <c r="B39" s="2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34"/>
    </row>
    <row r="40" spans="1:21" ht="33" customHeight="1" x14ac:dyDescent="0.35"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34"/>
    </row>
    <row r="41" spans="1:21" ht="33" customHeight="1" x14ac:dyDescent="0.35">
      <c r="A41" s="16"/>
      <c r="B41" s="23"/>
      <c r="C41" s="23"/>
      <c r="D41" s="23"/>
      <c r="J41" s="74" t="s">
        <v>104</v>
      </c>
      <c r="N41" s="23"/>
      <c r="O41" s="23"/>
      <c r="P41" s="23"/>
      <c r="Q41" s="23"/>
      <c r="R41" s="23"/>
      <c r="S41" s="27"/>
    </row>
    <row r="42" spans="1:21" ht="33" customHeight="1" x14ac:dyDescent="0.35">
      <c r="A42" s="16"/>
      <c r="B42" s="23"/>
      <c r="C42" s="23"/>
      <c r="D42" s="23"/>
      <c r="J42" s="74" t="s">
        <v>42</v>
      </c>
      <c r="N42" s="23"/>
      <c r="O42" s="23"/>
      <c r="P42" s="23"/>
      <c r="Q42" s="23"/>
      <c r="R42" s="23"/>
      <c r="S42" s="27"/>
    </row>
    <row r="43" spans="1:21" ht="33" customHeight="1" thickBot="1" x14ac:dyDescent="0.4">
      <c r="B43" s="23"/>
      <c r="C43" s="23"/>
      <c r="D43" s="23"/>
      <c r="I43" s="75"/>
      <c r="J43" s="23"/>
      <c r="K43" s="23"/>
      <c r="M43" s="23"/>
      <c r="N43" s="23"/>
      <c r="O43" s="23"/>
      <c r="P43" s="23"/>
      <c r="Q43" s="23"/>
      <c r="R43" s="23"/>
      <c r="S43" s="27"/>
    </row>
    <row r="44" spans="1:21" ht="33" customHeight="1" thickBot="1" x14ac:dyDescent="0.4">
      <c r="A44" s="90">
        <v>2015</v>
      </c>
      <c r="B44" s="47" t="s">
        <v>3</v>
      </c>
      <c r="C44" s="47" t="s">
        <v>4</v>
      </c>
      <c r="D44" s="47" t="s">
        <v>5</v>
      </c>
      <c r="E44" s="47" t="s">
        <v>6</v>
      </c>
      <c r="F44" s="47" t="s">
        <v>7</v>
      </c>
      <c r="G44" s="47" t="s">
        <v>8</v>
      </c>
      <c r="H44" s="47" t="s">
        <v>9</v>
      </c>
      <c r="I44" s="47" t="s">
        <v>10</v>
      </c>
      <c r="J44" s="47" t="s">
        <v>39</v>
      </c>
      <c r="K44" s="47" t="s">
        <v>12</v>
      </c>
      <c r="L44" s="47" t="s">
        <v>13</v>
      </c>
      <c r="M44" s="47" t="s">
        <v>14</v>
      </c>
      <c r="N44" s="47" t="s">
        <v>15</v>
      </c>
      <c r="O44" s="47" t="s">
        <v>16</v>
      </c>
      <c r="P44" s="47" t="s">
        <v>17</v>
      </c>
      <c r="Q44" s="47" t="s">
        <v>18</v>
      </c>
      <c r="R44" s="47" t="s">
        <v>19</v>
      </c>
      <c r="S44" s="47" t="s">
        <v>20</v>
      </c>
    </row>
    <row r="45" spans="1:21" ht="33" customHeight="1" thickBot="1" x14ac:dyDescent="0.4">
      <c r="A45" s="48" t="s">
        <v>21</v>
      </c>
      <c r="B45" s="41">
        <f>B46+ELQUI!B48+CHOAPA!B43</f>
        <v>20284</v>
      </c>
      <c r="C45" s="41">
        <f>C46+ELQUI!C48+CHOAPA!C43</f>
        <v>20346</v>
      </c>
      <c r="D45" s="41">
        <f>D46+ELQUI!D48+CHOAPA!D43</f>
        <v>19638</v>
      </c>
      <c r="E45" s="41">
        <f>E46+ELQUI!E48+CHOAPA!E43</f>
        <v>21592</v>
      </c>
      <c r="F45" s="41">
        <f>F46+ELQUI!F48+CHOAPA!F43</f>
        <v>24120</v>
      </c>
      <c r="G45" s="41">
        <f>G46+ELQUI!G48+CHOAPA!G43</f>
        <v>23550</v>
      </c>
      <c r="H45" s="41">
        <f>H46+ELQUI!H48+CHOAPA!H43</f>
        <v>20889</v>
      </c>
      <c r="I45" s="41">
        <f>I46+ELQUI!I48+CHOAPA!I43</f>
        <v>19559</v>
      </c>
      <c r="J45" s="41">
        <f>J46+ELQUI!J48+CHOAPA!J43</f>
        <v>20161</v>
      </c>
      <c r="K45" s="41">
        <f>K46+ELQUI!K48+CHOAPA!K43</f>
        <v>19955</v>
      </c>
      <c r="L45" s="41">
        <f>L46+ELQUI!L48+CHOAPA!L43</f>
        <v>19432</v>
      </c>
      <c r="M45" s="41">
        <f>M46+ELQUI!M48+CHOAPA!M43</f>
        <v>16405</v>
      </c>
      <c r="N45" s="41">
        <f>N46+ELQUI!N48+CHOAPA!N43</f>
        <v>13576</v>
      </c>
      <c r="O45" s="41">
        <f>O46+ELQUI!O48+CHOAPA!O43</f>
        <v>10939</v>
      </c>
      <c r="P45" s="41">
        <f>P46+ELQUI!P48+CHOAPA!P43</f>
        <v>9480</v>
      </c>
      <c r="Q45" s="41">
        <f>Q46+ELQUI!Q48+CHOAPA!Q43</f>
        <v>7005</v>
      </c>
      <c r="R45" s="41">
        <f>R46+ELQUI!R48+CHOAPA!R43</f>
        <v>10467</v>
      </c>
      <c r="S45" s="41">
        <f>SUM(B45:R45)</f>
        <v>297398</v>
      </c>
    </row>
    <row r="46" spans="1:21" ht="33" customHeight="1" thickBot="1" x14ac:dyDescent="0.4">
      <c r="A46" s="48" t="s">
        <v>43</v>
      </c>
      <c r="B46" s="49">
        <f>+B47+B54+B63+B69+B72</f>
        <v>4767</v>
      </c>
      <c r="C46" s="49">
        <f t="shared" ref="C46:S46" si="25">+C47+C54+C63+C69+C72</f>
        <v>5117</v>
      </c>
      <c r="D46" s="49">
        <f t="shared" si="25"/>
        <v>4912</v>
      </c>
      <c r="E46" s="49">
        <f t="shared" si="25"/>
        <v>5486</v>
      </c>
      <c r="F46" s="49">
        <f t="shared" si="25"/>
        <v>5724</v>
      </c>
      <c r="G46" s="49">
        <f t="shared" si="25"/>
        <v>5445</v>
      </c>
      <c r="H46" s="49">
        <f t="shared" si="25"/>
        <v>4773</v>
      </c>
      <c r="I46" s="49">
        <f t="shared" si="25"/>
        <v>4630</v>
      </c>
      <c r="J46" s="49">
        <f t="shared" si="25"/>
        <v>4965</v>
      </c>
      <c r="K46" s="49">
        <f t="shared" si="25"/>
        <v>4905</v>
      </c>
      <c r="L46" s="49">
        <f t="shared" si="25"/>
        <v>4906</v>
      </c>
      <c r="M46" s="49">
        <f t="shared" si="25"/>
        <v>3954</v>
      </c>
      <c r="N46" s="49">
        <f t="shared" si="25"/>
        <v>3203</v>
      </c>
      <c r="O46" s="49">
        <f t="shared" si="25"/>
        <v>2559</v>
      </c>
      <c r="P46" s="49">
        <f t="shared" si="25"/>
        <v>2347</v>
      </c>
      <c r="Q46" s="49">
        <f t="shared" si="25"/>
        <v>1865</v>
      </c>
      <c r="R46" s="49">
        <f t="shared" si="25"/>
        <v>2729</v>
      </c>
      <c r="S46" s="49">
        <f>S47+S54+S63+S69+S72</f>
        <v>72336</v>
      </c>
    </row>
    <row r="47" spans="1:21" s="36" customFormat="1" ht="33" customHeight="1" thickBot="1" x14ac:dyDescent="0.4">
      <c r="A47" s="50" t="s">
        <v>44</v>
      </c>
      <c r="B47" s="51">
        <f>SUM(B48:B52)</f>
        <v>3184</v>
      </c>
      <c r="C47" s="51">
        <f t="shared" ref="C47:R47" si="26">SUM(C48:C52)</f>
        <v>3341</v>
      </c>
      <c r="D47" s="51">
        <f t="shared" si="26"/>
        <v>3207</v>
      </c>
      <c r="E47" s="51">
        <f t="shared" si="26"/>
        <v>3551</v>
      </c>
      <c r="F47" s="51">
        <f t="shared" si="26"/>
        <v>3773</v>
      </c>
      <c r="G47" s="51">
        <f t="shared" si="26"/>
        <v>3641</v>
      </c>
      <c r="H47" s="51">
        <f t="shared" si="26"/>
        <v>3107</v>
      </c>
      <c r="I47" s="51">
        <f t="shared" si="26"/>
        <v>2963</v>
      </c>
      <c r="J47" s="51">
        <f t="shared" si="26"/>
        <v>3211</v>
      </c>
      <c r="K47" s="51">
        <f t="shared" si="26"/>
        <v>3155</v>
      </c>
      <c r="L47" s="51">
        <f t="shared" si="26"/>
        <v>3189</v>
      </c>
      <c r="M47" s="51">
        <f t="shared" si="26"/>
        <v>2575</v>
      </c>
      <c r="N47" s="51">
        <f t="shared" si="26"/>
        <v>2121</v>
      </c>
      <c r="O47" s="51">
        <f t="shared" si="26"/>
        <v>1668</v>
      </c>
      <c r="P47" s="51">
        <f t="shared" si="26"/>
        <v>1498</v>
      </c>
      <c r="Q47" s="51">
        <f t="shared" si="26"/>
        <v>1164</v>
      </c>
      <c r="R47" s="51">
        <f t="shared" si="26"/>
        <v>1744</v>
      </c>
      <c r="S47" s="43">
        <f>SUM(S48:S52)</f>
        <v>47100</v>
      </c>
      <c r="T47" s="34"/>
      <c r="U47" s="34"/>
    </row>
    <row r="48" spans="1:21" ht="33" customHeight="1" x14ac:dyDescent="0.35">
      <c r="A48" s="52" t="s">
        <v>45</v>
      </c>
      <c r="B48" s="53">
        <v>224</v>
      </c>
      <c r="C48" s="44">
        <v>277</v>
      </c>
      <c r="D48" s="44">
        <v>270</v>
      </c>
      <c r="E48" s="44">
        <v>251</v>
      </c>
      <c r="F48" s="44">
        <v>312</v>
      </c>
      <c r="G48" s="44">
        <v>276</v>
      </c>
      <c r="H48" s="44">
        <v>271</v>
      </c>
      <c r="I48" s="44">
        <v>233</v>
      </c>
      <c r="J48" s="44">
        <v>248</v>
      </c>
      <c r="K48" s="44">
        <v>224</v>
      </c>
      <c r="L48" s="44">
        <v>192</v>
      </c>
      <c r="M48" s="44">
        <v>181</v>
      </c>
      <c r="N48" s="44">
        <v>137</v>
      </c>
      <c r="O48" s="44">
        <v>142</v>
      </c>
      <c r="P48" s="44">
        <v>126</v>
      </c>
      <c r="Q48" s="44">
        <v>74</v>
      </c>
      <c r="R48" s="44">
        <v>92</v>
      </c>
      <c r="S48" s="56">
        <f>SUM(B48:R48)+2</f>
        <v>3532</v>
      </c>
      <c r="T48" s="37"/>
      <c r="U48" s="25"/>
    </row>
    <row r="49" spans="1:21" ht="33" customHeight="1" x14ac:dyDescent="0.35">
      <c r="A49" s="76" t="s">
        <v>46</v>
      </c>
      <c r="B49" s="53">
        <v>1037</v>
      </c>
      <c r="C49" s="44">
        <v>953</v>
      </c>
      <c r="D49" s="44">
        <v>899</v>
      </c>
      <c r="E49" s="44">
        <v>1107</v>
      </c>
      <c r="F49" s="44">
        <v>1230</v>
      </c>
      <c r="G49" s="44">
        <v>1197</v>
      </c>
      <c r="H49" s="44">
        <v>959</v>
      </c>
      <c r="I49" s="44">
        <v>873</v>
      </c>
      <c r="J49" s="44">
        <v>891</v>
      </c>
      <c r="K49" s="44">
        <v>969</v>
      </c>
      <c r="L49" s="44">
        <v>1101</v>
      </c>
      <c r="M49" s="44">
        <v>905</v>
      </c>
      <c r="N49" s="44">
        <v>642</v>
      </c>
      <c r="O49" s="44">
        <v>447</v>
      </c>
      <c r="P49" s="44">
        <v>410</v>
      </c>
      <c r="Q49" s="44">
        <v>305</v>
      </c>
      <c r="R49" s="44">
        <v>442</v>
      </c>
      <c r="S49" s="53">
        <f>SUM(B49:R49)+3</f>
        <v>14370</v>
      </c>
      <c r="T49" s="37"/>
      <c r="U49" s="25"/>
    </row>
    <row r="50" spans="1:21" ht="33" customHeight="1" x14ac:dyDescent="0.35">
      <c r="A50" s="76" t="s">
        <v>47</v>
      </c>
      <c r="B50" s="53">
        <v>1560</v>
      </c>
      <c r="C50" s="44">
        <v>1678</v>
      </c>
      <c r="D50" s="44">
        <v>1589</v>
      </c>
      <c r="E50" s="44">
        <v>1738</v>
      </c>
      <c r="F50" s="44">
        <v>1702</v>
      </c>
      <c r="G50" s="44">
        <v>1663</v>
      </c>
      <c r="H50" s="44">
        <v>1463</v>
      </c>
      <c r="I50" s="44">
        <v>1446</v>
      </c>
      <c r="J50" s="44">
        <v>1622</v>
      </c>
      <c r="K50" s="44">
        <v>1450</v>
      </c>
      <c r="L50" s="44">
        <v>1362</v>
      </c>
      <c r="M50" s="44">
        <v>1092</v>
      </c>
      <c r="N50" s="44">
        <v>1016</v>
      </c>
      <c r="O50" s="44">
        <v>819</v>
      </c>
      <c r="P50" s="44">
        <v>730</v>
      </c>
      <c r="Q50" s="44">
        <v>592</v>
      </c>
      <c r="R50" s="44">
        <v>899</v>
      </c>
      <c r="S50" s="53">
        <f>SUM(B50:R50)</f>
        <v>22421</v>
      </c>
      <c r="T50" s="37"/>
      <c r="U50" s="25"/>
    </row>
    <row r="51" spans="1:21" ht="33" customHeight="1" x14ac:dyDescent="0.35">
      <c r="A51" s="76" t="s">
        <v>100</v>
      </c>
      <c r="B51" s="53">
        <v>161</v>
      </c>
      <c r="C51" s="44">
        <v>153</v>
      </c>
      <c r="D51" s="44">
        <v>165</v>
      </c>
      <c r="E51" s="44">
        <v>186</v>
      </c>
      <c r="F51" s="44">
        <v>227</v>
      </c>
      <c r="G51" s="44">
        <v>199</v>
      </c>
      <c r="H51" s="44">
        <v>156</v>
      </c>
      <c r="I51" s="44">
        <v>151</v>
      </c>
      <c r="J51" s="44">
        <v>167</v>
      </c>
      <c r="K51" s="44">
        <v>192</v>
      </c>
      <c r="L51" s="44">
        <v>188</v>
      </c>
      <c r="M51" s="44">
        <v>127</v>
      </c>
      <c r="N51" s="44">
        <v>109</v>
      </c>
      <c r="O51" s="44">
        <v>93</v>
      </c>
      <c r="P51" s="44">
        <v>79</v>
      </c>
      <c r="Q51" s="44">
        <v>60</v>
      </c>
      <c r="R51" s="44">
        <v>103</v>
      </c>
      <c r="S51" s="53">
        <f>SUM(B51:R51)</f>
        <v>2516</v>
      </c>
      <c r="T51" s="37"/>
      <c r="U51" s="25"/>
    </row>
    <row r="52" spans="1:21" ht="33" customHeight="1" thickBot="1" x14ac:dyDescent="0.4">
      <c r="A52" s="45" t="s">
        <v>48</v>
      </c>
      <c r="B52" s="54">
        <v>202</v>
      </c>
      <c r="C52" s="55">
        <v>280</v>
      </c>
      <c r="D52" s="55">
        <v>284</v>
      </c>
      <c r="E52" s="55">
        <v>269</v>
      </c>
      <c r="F52" s="55">
        <v>302</v>
      </c>
      <c r="G52" s="55">
        <v>306</v>
      </c>
      <c r="H52" s="55">
        <v>258</v>
      </c>
      <c r="I52" s="55">
        <v>260</v>
      </c>
      <c r="J52" s="55">
        <v>283</v>
      </c>
      <c r="K52" s="55">
        <v>320</v>
      </c>
      <c r="L52" s="55">
        <v>346</v>
      </c>
      <c r="M52" s="55">
        <v>270</v>
      </c>
      <c r="N52" s="55">
        <v>217</v>
      </c>
      <c r="O52" s="55">
        <v>167</v>
      </c>
      <c r="P52" s="55">
        <v>153</v>
      </c>
      <c r="Q52" s="55">
        <v>133</v>
      </c>
      <c r="R52" s="55">
        <v>208</v>
      </c>
      <c r="S52" s="54">
        <f>SUM(B52:R52)+3</f>
        <v>4261</v>
      </c>
      <c r="T52" s="37"/>
      <c r="U52" s="25"/>
    </row>
    <row r="53" spans="1:21" ht="33" customHeight="1" thickBot="1" x14ac:dyDescent="0.4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34"/>
      <c r="T53" s="34"/>
      <c r="U53" s="34"/>
    </row>
    <row r="54" spans="1:21" s="36" customFormat="1" ht="33" customHeight="1" thickBot="1" x14ac:dyDescent="0.4">
      <c r="A54" s="40" t="s">
        <v>49</v>
      </c>
      <c r="B54" s="41">
        <f>SUM(B55:B61)</f>
        <v>99</v>
      </c>
      <c r="C54" s="41">
        <f>SUM(C55:C61)</f>
        <v>121</v>
      </c>
      <c r="D54" s="41">
        <f>SUM(D55:D61)</f>
        <v>127</v>
      </c>
      <c r="E54" s="41">
        <f t="shared" ref="E54:R54" si="27">SUM(E55:E61)</f>
        <v>113</v>
      </c>
      <c r="F54" s="41">
        <f t="shared" si="27"/>
        <v>158</v>
      </c>
      <c r="G54" s="41">
        <f t="shared" si="27"/>
        <v>138</v>
      </c>
      <c r="H54" s="41">
        <f t="shared" si="27"/>
        <v>112</v>
      </c>
      <c r="I54" s="41">
        <f t="shared" si="27"/>
        <v>107</v>
      </c>
      <c r="J54" s="41">
        <f t="shared" si="27"/>
        <v>110</v>
      </c>
      <c r="K54" s="41">
        <f t="shared" si="27"/>
        <v>141</v>
      </c>
      <c r="L54" s="41">
        <f t="shared" si="27"/>
        <v>149</v>
      </c>
      <c r="M54" s="41">
        <f t="shared" si="27"/>
        <v>117</v>
      </c>
      <c r="N54" s="41">
        <f t="shared" si="27"/>
        <v>109</v>
      </c>
      <c r="O54" s="41">
        <f t="shared" si="27"/>
        <v>93</v>
      </c>
      <c r="P54" s="41">
        <f t="shared" si="27"/>
        <v>95</v>
      </c>
      <c r="Q54" s="41">
        <f t="shared" si="27"/>
        <v>66</v>
      </c>
      <c r="R54" s="49">
        <f t="shared" si="27"/>
        <v>114</v>
      </c>
      <c r="S54" s="41">
        <f>SUM(S55:S61)</f>
        <v>1971</v>
      </c>
      <c r="T54" s="34"/>
      <c r="U54" s="34"/>
    </row>
    <row r="55" spans="1:21" ht="33" customHeight="1" x14ac:dyDescent="0.35">
      <c r="A55" s="52" t="s">
        <v>50</v>
      </c>
      <c r="B55" s="78">
        <v>29</v>
      </c>
      <c r="C55" s="56">
        <v>49</v>
      </c>
      <c r="D55" s="79">
        <v>50</v>
      </c>
      <c r="E55" s="56">
        <v>32</v>
      </c>
      <c r="F55" s="79">
        <v>56</v>
      </c>
      <c r="G55" s="56">
        <v>50</v>
      </c>
      <c r="H55" s="79">
        <v>42</v>
      </c>
      <c r="I55" s="56">
        <v>29</v>
      </c>
      <c r="J55" s="79">
        <v>42</v>
      </c>
      <c r="K55" s="56">
        <v>40</v>
      </c>
      <c r="L55" s="79">
        <v>57</v>
      </c>
      <c r="M55" s="56">
        <v>42</v>
      </c>
      <c r="N55" s="79">
        <v>38</v>
      </c>
      <c r="O55" s="56">
        <v>34</v>
      </c>
      <c r="P55" s="79">
        <v>35</v>
      </c>
      <c r="Q55" s="56">
        <v>18</v>
      </c>
      <c r="R55" s="57">
        <v>37</v>
      </c>
      <c r="S55" s="56">
        <f>SUM(B55:R55)+2</f>
        <v>682</v>
      </c>
      <c r="T55" s="25"/>
      <c r="U55" s="25"/>
    </row>
    <row r="56" spans="1:21" ht="33" customHeight="1" x14ac:dyDescent="0.35">
      <c r="A56" s="76" t="s">
        <v>51</v>
      </c>
      <c r="B56" s="80">
        <v>8</v>
      </c>
      <c r="C56" s="53">
        <v>6</v>
      </c>
      <c r="D56" s="81">
        <v>9</v>
      </c>
      <c r="E56" s="53">
        <v>4</v>
      </c>
      <c r="F56" s="81">
        <v>6</v>
      </c>
      <c r="G56" s="53">
        <v>7</v>
      </c>
      <c r="H56" s="81">
        <v>4</v>
      </c>
      <c r="I56" s="53">
        <v>8</v>
      </c>
      <c r="J56" s="81">
        <v>3</v>
      </c>
      <c r="K56" s="53">
        <v>7</v>
      </c>
      <c r="L56" s="81">
        <v>7</v>
      </c>
      <c r="M56" s="53">
        <v>6</v>
      </c>
      <c r="N56" s="81">
        <v>3</v>
      </c>
      <c r="O56" s="53">
        <v>4</v>
      </c>
      <c r="P56" s="81">
        <v>6</v>
      </c>
      <c r="Q56" s="53">
        <v>6</v>
      </c>
      <c r="R56" s="44">
        <v>5</v>
      </c>
      <c r="S56" s="58">
        <f>SUM(B56:R56)</f>
        <v>99</v>
      </c>
      <c r="T56" s="25"/>
      <c r="U56" s="25"/>
    </row>
    <row r="57" spans="1:21" ht="33" customHeight="1" x14ac:dyDescent="0.35">
      <c r="A57" s="76" t="s">
        <v>52</v>
      </c>
      <c r="B57" s="80">
        <v>11</v>
      </c>
      <c r="C57" s="53">
        <v>4</v>
      </c>
      <c r="D57" s="81">
        <v>8</v>
      </c>
      <c r="E57" s="53">
        <v>18</v>
      </c>
      <c r="F57" s="81">
        <v>16</v>
      </c>
      <c r="G57" s="53">
        <v>19</v>
      </c>
      <c r="H57" s="81">
        <v>13</v>
      </c>
      <c r="I57" s="53">
        <v>11</v>
      </c>
      <c r="J57" s="81">
        <v>7</v>
      </c>
      <c r="K57" s="53">
        <v>22</v>
      </c>
      <c r="L57" s="81">
        <v>14</v>
      </c>
      <c r="M57" s="53">
        <v>23</v>
      </c>
      <c r="N57" s="81">
        <v>9</v>
      </c>
      <c r="O57" s="53">
        <v>13</v>
      </c>
      <c r="P57" s="81">
        <v>11</v>
      </c>
      <c r="Q57" s="53">
        <v>8</v>
      </c>
      <c r="R57" s="44">
        <v>9</v>
      </c>
      <c r="S57" s="58">
        <f>SUM(B57:R57)</f>
        <v>216</v>
      </c>
      <c r="T57" s="25"/>
      <c r="U57" s="25"/>
    </row>
    <row r="58" spans="1:21" ht="33" customHeight="1" x14ac:dyDescent="0.35">
      <c r="A58" s="76" t="s">
        <v>53</v>
      </c>
      <c r="B58" s="98">
        <v>6</v>
      </c>
      <c r="C58" s="100">
        <v>7</v>
      </c>
      <c r="D58" s="101">
        <v>9</v>
      </c>
      <c r="E58" s="100">
        <v>12</v>
      </c>
      <c r="F58" s="101">
        <v>8</v>
      </c>
      <c r="G58" s="100">
        <v>8</v>
      </c>
      <c r="H58" s="101">
        <v>11</v>
      </c>
      <c r="I58" s="100">
        <v>17</v>
      </c>
      <c r="J58" s="101">
        <v>9</v>
      </c>
      <c r="K58" s="100">
        <v>9</v>
      </c>
      <c r="L58" s="101">
        <v>11</v>
      </c>
      <c r="M58" s="100">
        <v>11</v>
      </c>
      <c r="N58" s="101">
        <v>2</v>
      </c>
      <c r="O58" s="100">
        <v>7</v>
      </c>
      <c r="P58" s="101">
        <v>5</v>
      </c>
      <c r="Q58" s="100">
        <v>4</v>
      </c>
      <c r="R58" s="104">
        <v>11</v>
      </c>
      <c r="S58" s="58">
        <f>SUM(B58:R58)</f>
        <v>147</v>
      </c>
      <c r="T58" s="25"/>
      <c r="U58" s="25"/>
    </row>
    <row r="59" spans="1:21" ht="33" customHeight="1" x14ac:dyDescent="0.35">
      <c r="A59" s="76" t="s">
        <v>54</v>
      </c>
      <c r="B59" s="80">
        <v>17</v>
      </c>
      <c r="C59" s="53">
        <v>17</v>
      </c>
      <c r="D59" s="81">
        <v>13</v>
      </c>
      <c r="E59" s="53">
        <v>16</v>
      </c>
      <c r="F59" s="81">
        <v>29</v>
      </c>
      <c r="G59" s="53">
        <v>26</v>
      </c>
      <c r="H59" s="81">
        <v>15</v>
      </c>
      <c r="I59" s="53">
        <v>11</v>
      </c>
      <c r="J59" s="81">
        <v>23</v>
      </c>
      <c r="K59" s="53">
        <v>28</v>
      </c>
      <c r="L59" s="81">
        <v>29</v>
      </c>
      <c r="M59" s="53">
        <v>12</v>
      </c>
      <c r="N59" s="81">
        <v>25</v>
      </c>
      <c r="O59" s="53">
        <v>14</v>
      </c>
      <c r="P59" s="81">
        <v>23</v>
      </c>
      <c r="Q59" s="53">
        <v>16</v>
      </c>
      <c r="R59" s="44">
        <v>24</v>
      </c>
      <c r="S59" s="58">
        <f>SUM(B59:R59)</f>
        <v>338</v>
      </c>
      <c r="T59" s="25"/>
      <c r="U59" s="25"/>
    </row>
    <row r="60" spans="1:21" ht="33" customHeight="1" x14ac:dyDescent="0.35">
      <c r="A60" s="19" t="s">
        <v>55</v>
      </c>
      <c r="B60" s="80">
        <v>15</v>
      </c>
      <c r="C60" s="53">
        <v>25</v>
      </c>
      <c r="D60" s="81">
        <v>22</v>
      </c>
      <c r="E60" s="53">
        <v>22</v>
      </c>
      <c r="F60" s="81">
        <v>31</v>
      </c>
      <c r="G60" s="53">
        <v>20</v>
      </c>
      <c r="H60" s="81">
        <v>16</v>
      </c>
      <c r="I60" s="53">
        <v>19</v>
      </c>
      <c r="J60" s="81">
        <v>18</v>
      </c>
      <c r="K60" s="53">
        <v>22</v>
      </c>
      <c r="L60" s="81">
        <v>24</v>
      </c>
      <c r="M60" s="53">
        <v>14</v>
      </c>
      <c r="N60" s="81">
        <v>19</v>
      </c>
      <c r="O60" s="53">
        <v>17</v>
      </c>
      <c r="P60" s="81">
        <v>14</v>
      </c>
      <c r="Q60" s="53">
        <v>9</v>
      </c>
      <c r="R60" s="44">
        <v>20</v>
      </c>
      <c r="S60" s="58">
        <f>SUM(B60:R60)</f>
        <v>327</v>
      </c>
      <c r="T60" s="25"/>
      <c r="U60" s="25"/>
    </row>
    <row r="61" spans="1:21" ht="33" customHeight="1" thickBot="1" x14ac:dyDescent="0.4">
      <c r="A61" s="84" t="s">
        <v>87</v>
      </c>
      <c r="B61" s="99">
        <v>13</v>
      </c>
      <c r="C61" s="54">
        <v>13</v>
      </c>
      <c r="D61" s="102">
        <v>16</v>
      </c>
      <c r="E61" s="54">
        <v>9</v>
      </c>
      <c r="F61" s="102">
        <v>12</v>
      </c>
      <c r="G61" s="54">
        <v>8</v>
      </c>
      <c r="H61" s="102">
        <v>11</v>
      </c>
      <c r="I61" s="54">
        <v>12</v>
      </c>
      <c r="J61" s="102">
        <v>8</v>
      </c>
      <c r="K61" s="54">
        <v>13</v>
      </c>
      <c r="L61" s="102">
        <v>7</v>
      </c>
      <c r="M61" s="54">
        <v>9</v>
      </c>
      <c r="N61" s="102">
        <v>13</v>
      </c>
      <c r="O61" s="54">
        <v>4</v>
      </c>
      <c r="P61" s="102">
        <v>1</v>
      </c>
      <c r="Q61" s="54">
        <v>5</v>
      </c>
      <c r="R61" s="55">
        <v>8</v>
      </c>
      <c r="S61" s="59">
        <f>SUM(B61:R61)</f>
        <v>162</v>
      </c>
      <c r="T61" s="25"/>
    </row>
    <row r="62" spans="1:21" ht="33" customHeight="1" thickBot="1" x14ac:dyDescent="0.4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34"/>
      <c r="T62" s="34"/>
      <c r="U62" s="34"/>
    </row>
    <row r="63" spans="1:21" s="36" customFormat="1" ht="33" customHeight="1" thickBot="1" x14ac:dyDescent="0.4">
      <c r="A63" s="40" t="s">
        <v>56</v>
      </c>
      <c r="B63" s="41">
        <f t="shared" ref="B63:S63" si="28">SUM(B64:B67)</f>
        <v>1100</v>
      </c>
      <c r="C63" s="41">
        <f t="shared" si="28"/>
        <v>1068</v>
      </c>
      <c r="D63" s="41">
        <f t="shared" si="28"/>
        <v>1000</v>
      </c>
      <c r="E63" s="41">
        <f t="shared" si="28"/>
        <v>1167</v>
      </c>
      <c r="F63" s="41">
        <f t="shared" si="28"/>
        <v>1204</v>
      </c>
      <c r="G63" s="41">
        <f t="shared" si="28"/>
        <v>1095</v>
      </c>
      <c r="H63" s="41">
        <f t="shared" si="28"/>
        <v>998</v>
      </c>
      <c r="I63" s="41">
        <f t="shared" si="28"/>
        <v>953</v>
      </c>
      <c r="J63" s="41">
        <f t="shared" si="28"/>
        <v>1041</v>
      </c>
      <c r="K63" s="41">
        <f t="shared" si="28"/>
        <v>1040</v>
      </c>
      <c r="L63" s="41">
        <f t="shared" si="28"/>
        <v>1013</v>
      </c>
      <c r="M63" s="41">
        <f t="shared" si="28"/>
        <v>773</v>
      </c>
      <c r="N63" s="41">
        <f t="shared" si="28"/>
        <v>551</v>
      </c>
      <c r="O63" s="41">
        <f t="shared" si="28"/>
        <v>431</v>
      </c>
      <c r="P63" s="41">
        <f t="shared" si="28"/>
        <v>444</v>
      </c>
      <c r="Q63" s="41">
        <f t="shared" si="28"/>
        <v>373</v>
      </c>
      <c r="R63" s="41">
        <f t="shared" si="28"/>
        <v>505</v>
      </c>
      <c r="S63" s="41">
        <f>SUM(S64:S67)</f>
        <v>14790</v>
      </c>
      <c r="T63" s="34"/>
      <c r="U63" s="34"/>
    </row>
    <row r="64" spans="1:21" ht="33" customHeight="1" x14ac:dyDescent="0.35">
      <c r="A64" s="86" t="s">
        <v>57</v>
      </c>
      <c r="B64" s="56">
        <v>428</v>
      </c>
      <c r="C64" s="57">
        <v>445</v>
      </c>
      <c r="D64" s="57">
        <v>415</v>
      </c>
      <c r="E64" s="57">
        <v>478</v>
      </c>
      <c r="F64" s="57">
        <v>474</v>
      </c>
      <c r="G64" s="57">
        <v>451</v>
      </c>
      <c r="H64" s="57">
        <v>423</v>
      </c>
      <c r="I64" s="57">
        <v>396</v>
      </c>
      <c r="J64" s="57">
        <v>426</v>
      </c>
      <c r="K64" s="57">
        <v>418</v>
      </c>
      <c r="L64" s="57">
        <v>410</v>
      </c>
      <c r="M64" s="57">
        <v>288</v>
      </c>
      <c r="N64" s="57">
        <v>225</v>
      </c>
      <c r="O64" s="57">
        <v>170</v>
      </c>
      <c r="P64" s="57">
        <v>176</v>
      </c>
      <c r="Q64" s="57">
        <v>162</v>
      </c>
      <c r="R64" s="57">
        <v>203</v>
      </c>
      <c r="S64" s="57">
        <f>SUM(B64:R64)+6</f>
        <v>5994</v>
      </c>
      <c r="T64" s="37"/>
      <c r="U64" s="25"/>
    </row>
    <row r="65" spans="1:21" ht="33" customHeight="1" x14ac:dyDescent="0.35">
      <c r="A65" s="19" t="s">
        <v>58</v>
      </c>
      <c r="B65" s="53">
        <v>169</v>
      </c>
      <c r="C65" s="44">
        <v>159</v>
      </c>
      <c r="D65" s="44">
        <v>147</v>
      </c>
      <c r="E65" s="44">
        <v>205</v>
      </c>
      <c r="F65" s="44">
        <v>172</v>
      </c>
      <c r="G65" s="44">
        <v>151</v>
      </c>
      <c r="H65" s="44">
        <v>142</v>
      </c>
      <c r="I65" s="44">
        <v>152</v>
      </c>
      <c r="J65" s="44">
        <v>191</v>
      </c>
      <c r="K65" s="44">
        <v>154</v>
      </c>
      <c r="L65" s="44">
        <v>167</v>
      </c>
      <c r="M65" s="44">
        <v>121</v>
      </c>
      <c r="N65" s="44">
        <v>84</v>
      </c>
      <c r="O65" s="44">
        <v>62</v>
      </c>
      <c r="P65" s="44">
        <v>68</v>
      </c>
      <c r="Q65" s="44">
        <v>56</v>
      </c>
      <c r="R65" s="44">
        <v>77</v>
      </c>
      <c r="S65" s="20">
        <f>SUM(B65:R65)+5</f>
        <v>2282</v>
      </c>
      <c r="T65" s="37"/>
      <c r="U65" s="25"/>
    </row>
    <row r="66" spans="1:21" ht="33" customHeight="1" x14ac:dyDescent="0.35">
      <c r="A66" s="19" t="s">
        <v>59</v>
      </c>
      <c r="B66" s="53">
        <v>169</v>
      </c>
      <c r="C66" s="44">
        <v>164</v>
      </c>
      <c r="D66" s="44">
        <v>160</v>
      </c>
      <c r="E66" s="44">
        <v>185</v>
      </c>
      <c r="F66" s="44">
        <v>213</v>
      </c>
      <c r="G66" s="44">
        <v>192</v>
      </c>
      <c r="H66" s="44">
        <v>163</v>
      </c>
      <c r="I66" s="44">
        <v>164</v>
      </c>
      <c r="J66" s="44">
        <v>171</v>
      </c>
      <c r="K66" s="44">
        <v>165</v>
      </c>
      <c r="L66" s="44">
        <v>173</v>
      </c>
      <c r="M66" s="44">
        <v>149</v>
      </c>
      <c r="N66" s="44">
        <v>120</v>
      </c>
      <c r="O66" s="44">
        <v>100</v>
      </c>
      <c r="P66" s="44">
        <v>100</v>
      </c>
      <c r="Q66" s="44">
        <v>89</v>
      </c>
      <c r="R66" s="44">
        <v>137</v>
      </c>
      <c r="S66" s="20">
        <f>SUM(B66:R66)+11</f>
        <v>2625</v>
      </c>
      <c r="T66" s="37"/>
      <c r="U66" s="25"/>
    </row>
    <row r="67" spans="1:21" ht="33" customHeight="1" thickBot="1" x14ac:dyDescent="0.4">
      <c r="A67" s="45" t="s">
        <v>60</v>
      </c>
      <c r="B67" s="54">
        <v>334</v>
      </c>
      <c r="C67" s="55">
        <v>300</v>
      </c>
      <c r="D67" s="55">
        <v>278</v>
      </c>
      <c r="E67" s="55">
        <v>299</v>
      </c>
      <c r="F67" s="55">
        <v>345</v>
      </c>
      <c r="G67" s="55">
        <v>301</v>
      </c>
      <c r="H67" s="55">
        <v>270</v>
      </c>
      <c r="I67" s="55">
        <v>241</v>
      </c>
      <c r="J67" s="55">
        <v>253</v>
      </c>
      <c r="K67" s="55">
        <v>303</v>
      </c>
      <c r="L67" s="55">
        <v>263</v>
      </c>
      <c r="M67" s="55">
        <v>215</v>
      </c>
      <c r="N67" s="55">
        <v>122</v>
      </c>
      <c r="O67" s="55">
        <v>99</v>
      </c>
      <c r="P67" s="55">
        <v>100</v>
      </c>
      <c r="Q67" s="55">
        <v>66</v>
      </c>
      <c r="R67" s="55">
        <v>88</v>
      </c>
      <c r="S67" s="59">
        <f>SUM(B67:R67)+12</f>
        <v>3889</v>
      </c>
      <c r="T67" s="37"/>
      <c r="U67" s="25"/>
    </row>
    <row r="68" spans="1:21" ht="33" customHeight="1" thickBot="1" x14ac:dyDescent="0.4">
      <c r="A68" s="26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34"/>
      <c r="T68" s="34"/>
      <c r="U68" s="34"/>
    </row>
    <row r="69" spans="1:21" s="36" customFormat="1" ht="33" customHeight="1" thickBot="1" x14ac:dyDescent="0.4">
      <c r="A69" s="40" t="s">
        <v>61</v>
      </c>
      <c r="B69" s="49">
        <f>+B70</f>
        <v>307</v>
      </c>
      <c r="C69" s="41">
        <f t="shared" ref="C69:R69" si="29">+C70</f>
        <v>439</v>
      </c>
      <c r="D69" s="41">
        <f t="shared" si="29"/>
        <v>407</v>
      </c>
      <c r="E69" s="41">
        <f t="shared" si="29"/>
        <v>424</v>
      </c>
      <c r="F69" s="41">
        <f t="shared" si="29"/>
        <v>381</v>
      </c>
      <c r="G69" s="41">
        <f t="shared" si="29"/>
        <v>385</v>
      </c>
      <c r="H69" s="41">
        <f t="shared" si="29"/>
        <v>346</v>
      </c>
      <c r="I69" s="41">
        <f t="shared" si="29"/>
        <v>352</v>
      </c>
      <c r="J69" s="41">
        <f t="shared" si="29"/>
        <v>354</v>
      </c>
      <c r="K69" s="41">
        <f t="shared" si="29"/>
        <v>325</v>
      </c>
      <c r="L69" s="41">
        <f t="shared" si="29"/>
        <v>314</v>
      </c>
      <c r="M69" s="41">
        <f t="shared" si="29"/>
        <v>299</v>
      </c>
      <c r="N69" s="41">
        <f t="shared" si="29"/>
        <v>249</v>
      </c>
      <c r="O69" s="41">
        <f t="shared" si="29"/>
        <v>220</v>
      </c>
      <c r="P69" s="41">
        <f t="shared" si="29"/>
        <v>166</v>
      </c>
      <c r="Q69" s="41">
        <f t="shared" si="29"/>
        <v>130</v>
      </c>
      <c r="R69" s="41">
        <f t="shared" si="29"/>
        <v>181</v>
      </c>
      <c r="S69" s="41">
        <f>S70</f>
        <v>5282</v>
      </c>
      <c r="T69" s="34"/>
      <c r="U69" s="34"/>
    </row>
    <row r="70" spans="1:21" ht="33" customHeight="1" thickBot="1" x14ac:dyDescent="0.4">
      <c r="A70" s="84" t="s">
        <v>62</v>
      </c>
      <c r="B70" s="66">
        <v>307</v>
      </c>
      <c r="C70" s="87">
        <v>439</v>
      </c>
      <c r="D70" s="87">
        <v>407</v>
      </c>
      <c r="E70" s="87">
        <v>424</v>
      </c>
      <c r="F70" s="87">
        <v>381</v>
      </c>
      <c r="G70" s="87">
        <v>385</v>
      </c>
      <c r="H70" s="87">
        <v>346</v>
      </c>
      <c r="I70" s="87">
        <v>352</v>
      </c>
      <c r="J70" s="87">
        <v>354</v>
      </c>
      <c r="K70" s="87">
        <v>325</v>
      </c>
      <c r="L70" s="87">
        <v>314</v>
      </c>
      <c r="M70" s="87">
        <v>299</v>
      </c>
      <c r="N70" s="87">
        <v>249</v>
      </c>
      <c r="O70" s="87">
        <v>220</v>
      </c>
      <c r="P70" s="87">
        <v>166</v>
      </c>
      <c r="Q70" s="87">
        <v>130</v>
      </c>
      <c r="R70" s="87">
        <v>181</v>
      </c>
      <c r="S70" s="66">
        <f>SUM(B70:R70)+3</f>
        <v>5282</v>
      </c>
      <c r="T70" s="37"/>
      <c r="U70" s="25"/>
    </row>
    <row r="71" spans="1:21" ht="33" customHeight="1" thickBot="1" x14ac:dyDescent="0.4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34"/>
      <c r="U71" s="22"/>
    </row>
    <row r="72" spans="1:21" s="36" customFormat="1" ht="33" customHeight="1" thickBot="1" x14ac:dyDescent="0.4">
      <c r="A72" s="40" t="s">
        <v>83</v>
      </c>
      <c r="B72" s="49">
        <f>+B73</f>
        <v>77</v>
      </c>
      <c r="C72" s="49">
        <f t="shared" ref="C72:R72" si="30">+C73</f>
        <v>148</v>
      </c>
      <c r="D72" s="49">
        <f t="shared" si="30"/>
        <v>171</v>
      </c>
      <c r="E72" s="49">
        <f t="shared" si="30"/>
        <v>231</v>
      </c>
      <c r="F72" s="49">
        <f t="shared" si="30"/>
        <v>208</v>
      </c>
      <c r="G72" s="49">
        <f t="shared" si="30"/>
        <v>186</v>
      </c>
      <c r="H72" s="49">
        <f t="shared" si="30"/>
        <v>210</v>
      </c>
      <c r="I72" s="49">
        <f t="shared" si="30"/>
        <v>255</v>
      </c>
      <c r="J72" s="49">
        <f t="shared" si="30"/>
        <v>249</v>
      </c>
      <c r="K72" s="49">
        <f t="shared" si="30"/>
        <v>244</v>
      </c>
      <c r="L72" s="49">
        <f t="shared" si="30"/>
        <v>241</v>
      </c>
      <c r="M72" s="49">
        <f t="shared" si="30"/>
        <v>190</v>
      </c>
      <c r="N72" s="49">
        <f t="shared" si="30"/>
        <v>173</v>
      </c>
      <c r="O72" s="49">
        <f t="shared" si="30"/>
        <v>147</v>
      </c>
      <c r="P72" s="49">
        <f t="shared" si="30"/>
        <v>144</v>
      </c>
      <c r="Q72" s="49">
        <f t="shared" si="30"/>
        <v>132</v>
      </c>
      <c r="R72" s="49">
        <f t="shared" si="30"/>
        <v>185</v>
      </c>
      <c r="S72" s="41">
        <f>S73</f>
        <v>3193</v>
      </c>
      <c r="T72" s="34"/>
      <c r="U72" s="34"/>
    </row>
    <row r="73" spans="1:21" ht="33" customHeight="1" thickBot="1" x14ac:dyDescent="0.4">
      <c r="A73" s="84" t="s">
        <v>84</v>
      </c>
      <c r="B73" s="66">
        <v>77</v>
      </c>
      <c r="C73" s="87">
        <v>148</v>
      </c>
      <c r="D73" s="87">
        <v>171</v>
      </c>
      <c r="E73" s="87">
        <v>231</v>
      </c>
      <c r="F73" s="87">
        <v>208</v>
      </c>
      <c r="G73" s="87">
        <v>186</v>
      </c>
      <c r="H73" s="87">
        <v>210</v>
      </c>
      <c r="I73" s="87">
        <v>255</v>
      </c>
      <c r="J73" s="87">
        <v>249</v>
      </c>
      <c r="K73" s="87">
        <v>244</v>
      </c>
      <c r="L73" s="87">
        <v>241</v>
      </c>
      <c r="M73" s="87">
        <v>190</v>
      </c>
      <c r="N73" s="87">
        <v>173</v>
      </c>
      <c r="O73" s="87">
        <v>147</v>
      </c>
      <c r="P73" s="87">
        <v>144</v>
      </c>
      <c r="Q73" s="87">
        <v>132</v>
      </c>
      <c r="R73" s="87">
        <v>185</v>
      </c>
      <c r="S73" s="66">
        <f>SUM(B73:R73)+2</f>
        <v>3193</v>
      </c>
      <c r="T73" s="37"/>
      <c r="U73" s="25"/>
    </row>
    <row r="74" spans="1:21" ht="33" customHeight="1" x14ac:dyDescent="0.35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34"/>
      <c r="U74" s="22"/>
    </row>
    <row r="75" spans="1:21" ht="33" customHeight="1" x14ac:dyDescent="0.35">
      <c r="A75" s="2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34"/>
      <c r="U75" s="22"/>
    </row>
    <row r="76" spans="1:21" ht="33" customHeight="1" x14ac:dyDescent="0.35">
      <c r="B76" s="23"/>
      <c r="C76" s="23"/>
      <c r="D76" s="23"/>
      <c r="J76" s="74" t="s">
        <v>106</v>
      </c>
      <c r="N76" s="23"/>
      <c r="O76" s="23"/>
      <c r="P76" s="23"/>
      <c r="Q76" s="23"/>
      <c r="R76" s="23"/>
      <c r="S76" s="27"/>
      <c r="U76" s="22"/>
    </row>
    <row r="77" spans="1:21" ht="33" customHeight="1" x14ac:dyDescent="0.35">
      <c r="B77" s="23"/>
      <c r="C77" s="23"/>
      <c r="D77" s="23"/>
      <c r="J77" s="74" t="s">
        <v>42</v>
      </c>
      <c r="N77" s="23"/>
      <c r="O77" s="23"/>
      <c r="P77" s="23"/>
      <c r="Q77" s="23"/>
      <c r="R77" s="23"/>
      <c r="S77" s="27"/>
      <c r="U77" s="22"/>
    </row>
    <row r="78" spans="1:21" ht="33" customHeight="1" thickBot="1" x14ac:dyDescent="0.4">
      <c r="B78" s="23"/>
      <c r="C78" s="23"/>
      <c r="D78" s="23"/>
      <c r="I78" s="75"/>
      <c r="J78" s="23"/>
      <c r="K78" s="23"/>
      <c r="M78" s="23"/>
      <c r="N78" s="23"/>
      <c r="O78" s="23"/>
      <c r="P78" s="23"/>
      <c r="Q78" s="23"/>
      <c r="R78" s="23"/>
      <c r="S78" s="27"/>
      <c r="U78" s="22"/>
    </row>
    <row r="79" spans="1:21" ht="33" customHeight="1" thickBot="1" x14ac:dyDescent="0.4">
      <c r="A79" s="90">
        <v>2015</v>
      </c>
      <c r="B79" s="47" t="s">
        <v>3</v>
      </c>
      <c r="C79" s="47" t="s">
        <v>4</v>
      </c>
      <c r="D79" s="47" t="s">
        <v>5</v>
      </c>
      <c r="E79" s="47" t="s">
        <v>6</v>
      </c>
      <c r="F79" s="47" t="s">
        <v>7</v>
      </c>
      <c r="G79" s="47" t="s">
        <v>8</v>
      </c>
      <c r="H79" s="47" t="s">
        <v>9</v>
      </c>
      <c r="I79" s="47" t="s">
        <v>10</v>
      </c>
      <c r="J79" s="47" t="s">
        <v>39</v>
      </c>
      <c r="K79" s="47" t="s">
        <v>12</v>
      </c>
      <c r="L79" s="47" t="s">
        <v>13</v>
      </c>
      <c r="M79" s="47" t="s">
        <v>14</v>
      </c>
      <c r="N79" s="47" t="s">
        <v>15</v>
      </c>
      <c r="O79" s="47" t="s">
        <v>16</v>
      </c>
      <c r="P79" s="47" t="s">
        <v>17</v>
      </c>
      <c r="Q79" s="47" t="s">
        <v>18</v>
      </c>
      <c r="R79" s="47" t="s">
        <v>19</v>
      </c>
      <c r="S79" s="47" t="s">
        <v>20</v>
      </c>
      <c r="U79" s="22"/>
    </row>
    <row r="80" spans="1:21" ht="33" customHeight="1" thickBot="1" x14ac:dyDescent="0.4">
      <c r="A80" s="48" t="s">
        <v>21</v>
      </c>
      <c r="B80" s="41">
        <f>+B81+ELQUI!B85+CHOAPA!B75</f>
        <v>21266</v>
      </c>
      <c r="C80" s="41">
        <f>+C81+ELQUI!C85+CHOAPA!C75</f>
        <v>21258</v>
      </c>
      <c r="D80" s="41">
        <f>+D81+ELQUI!D85+CHOAPA!D75</f>
        <v>20774</v>
      </c>
      <c r="E80" s="41">
        <f>+E81+ELQUI!E85+CHOAPA!E75</f>
        <v>22082</v>
      </c>
      <c r="F80" s="41">
        <f>+F81+ELQUI!F85+CHOAPA!F75</f>
        <v>23780</v>
      </c>
      <c r="G80" s="41">
        <f>+G81+ELQUI!G85+CHOAPA!G75</f>
        <v>21723</v>
      </c>
      <c r="H80" s="41">
        <f>+H81+ELQUI!H85+CHOAPA!H75</f>
        <v>18303</v>
      </c>
      <c r="I80" s="41">
        <f>+I81+ELQUI!I85+CHOAPA!I75</f>
        <v>16546</v>
      </c>
      <c r="J80" s="41">
        <f>+J81+ELQUI!J85+CHOAPA!J75</f>
        <v>17681</v>
      </c>
      <c r="K80" s="41">
        <f>+K81+ELQUI!K85+CHOAPA!K75</f>
        <v>18093</v>
      </c>
      <c r="L80" s="41">
        <f>+L81+ELQUI!L85+CHOAPA!L75</f>
        <v>17536</v>
      </c>
      <c r="M80" s="41">
        <f>+M81+ELQUI!M85+CHOAPA!M75</f>
        <v>14801</v>
      </c>
      <c r="N80" s="41">
        <f>+N81+ELQUI!N85+CHOAPA!N75</f>
        <v>11945</v>
      </c>
      <c r="O80" s="41">
        <f>+O81+ELQUI!O85+CHOAPA!O75</f>
        <v>9390</v>
      </c>
      <c r="P80" s="41">
        <f>+P81+ELQUI!P85+CHOAPA!P75</f>
        <v>8023</v>
      </c>
      <c r="Q80" s="41">
        <f>+Q81+ELQUI!Q85+CHOAPA!Q75</f>
        <v>5638</v>
      </c>
      <c r="R80" s="41">
        <f>+R81+ELQUI!R85+CHOAPA!R75</f>
        <v>6863</v>
      </c>
      <c r="S80" s="41">
        <f>SUM(B80:R80)</f>
        <v>275702</v>
      </c>
      <c r="U80" s="22"/>
    </row>
    <row r="81" spans="1:21" ht="33" customHeight="1" thickBot="1" x14ac:dyDescent="0.4">
      <c r="A81" s="48" t="s">
        <v>43</v>
      </c>
      <c r="B81" s="49">
        <f t="shared" ref="B81:S81" si="31">+B82+B89+B98+B104+B107</f>
        <v>4977</v>
      </c>
      <c r="C81" s="49">
        <f t="shared" si="31"/>
        <v>5347</v>
      </c>
      <c r="D81" s="49">
        <f t="shared" si="31"/>
        <v>5290</v>
      </c>
      <c r="E81" s="49">
        <f t="shared" si="31"/>
        <v>5553</v>
      </c>
      <c r="F81" s="49">
        <f t="shared" si="31"/>
        <v>5851</v>
      </c>
      <c r="G81" s="49">
        <f t="shared" si="31"/>
        <v>5290</v>
      </c>
      <c r="H81" s="49">
        <f t="shared" si="31"/>
        <v>4514</v>
      </c>
      <c r="I81" s="49">
        <f t="shared" si="31"/>
        <v>4192</v>
      </c>
      <c r="J81" s="49">
        <f t="shared" si="31"/>
        <v>4383</v>
      </c>
      <c r="K81" s="49">
        <f t="shared" si="31"/>
        <v>4600</v>
      </c>
      <c r="L81" s="49">
        <f t="shared" si="31"/>
        <v>4480</v>
      </c>
      <c r="M81" s="49">
        <f t="shared" si="31"/>
        <v>3853</v>
      </c>
      <c r="N81" s="49">
        <f t="shared" si="31"/>
        <v>3158</v>
      </c>
      <c r="O81" s="49">
        <f t="shared" si="31"/>
        <v>2405</v>
      </c>
      <c r="P81" s="49">
        <f t="shared" si="31"/>
        <v>2236</v>
      </c>
      <c r="Q81" s="49">
        <f t="shared" si="31"/>
        <v>1604</v>
      </c>
      <c r="R81" s="49">
        <f t="shared" si="31"/>
        <v>1969</v>
      </c>
      <c r="S81" s="49">
        <f>S82+S89+S98+S104+S107</f>
        <v>69707</v>
      </c>
      <c r="U81" s="22"/>
    </row>
    <row r="82" spans="1:21" ht="33" customHeight="1" thickBot="1" x14ac:dyDescent="0.4">
      <c r="A82" s="50" t="s">
        <v>44</v>
      </c>
      <c r="B82" s="51">
        <f t="shared" ref="B82:R82" si="32">SUM(B83:B87)</f>
        <v>3325</v>
      </c>
      <c r="C82" s="51">
        <f t="shared" si="32"/>
        <v>3512</v>
      </c>
      <c r="D82" s="51">
        <f t="shared" si="32"/>
        <v>3409</v>
      </c>
      <c r="E82" s="51">
        <f t="shared" si="32"/>
        <v>3594</v>
      </c>
      <c r="F82" s="51">
        <f t="shared" si="32"/>
        <v>3791</v>
      </c>
      <c r="G82" s="51">
        <f t="shared" si="32"/>
        <v>3406</v>
      </c>
      <c r="H82" s="51">
        <f t="shared" si="32"/>
        <v>2758</v>
      </c>
      <c r="I82" s="51">
        <f t="shared" si="32"/>
        <v>2438</v>
      </c>
      <c r="J82" s="51">
        <f t="shared" si="32"/>
        <v>2600</v>
      </c>
      <c r="K82" s="51">
        <f t="shared" si="32"/>
        <v>2675</v>
      </c>
      <c r="L82" s="51">
        <f t="shared" si="32"/>
        <v>2730</v>
      </c>
      <c r="M82" s="51">
        <f t="shared" si="32"/>
        <v>2323</v>
      </c>
      <c r="N82" s="51">
        <f t="shared" si="32"/>
        <v>1875</v>
      </c>
      <c r="O82" s="51">
        <f t="shared" si="32"/>
        <v>1463</v>
      </c>
      <c r="P82" s="51">
        <f t="shared" si="32"/>
        <v>1323</v>
      </c>
      <c r="Q82" s="51">
        <f t="shared" si="32"/>
        <v>939</v>
      </c>
      <c r="R82" s="51">
        <f t="shared" si="32"/>
        <v>1185</v>
      </c>
      <c r="S82" s="43">
        <f>SUM(S83:S87)</f>
        <v>43349</v>
      </c>
      <c r="T82" s="25"/>
      <c r="U82" s="34"/>
    </row>
    <row r="83" spans="1:21" ht="33" customHeight="1" x14ac:dyDescent="0.35">
      <c r="A83" s="52" t="s">
        <v>63</v>
      </c>
      <c r="B83" s="56">
        <v>232</v>
      </c>
      <c r="C83" s="57">
        <v>277</v>
      </c>
      <c r="D83" s="57">
        <v>264</v>
      </c>
      <c r="E83" s="57">
        <v>263</v>
      </c>
      <c r="F83" s="57">
        <v>308</v>
      </c>
      <c r="G83" s="57">
        <v>286</v>
      </c>
      <c r="H83" s="57">
        <v>266</v>
      </c>
      <c r="I83" s="57">
        <v>271</v>
      </c>
      <c r="J83" s="57">
        <v>261</v>
      </c>
      <c r="K83" s="57">
        <v>277</v>
      </c>
      <c r="L83" s="57">
        <v>237</v>
      </c>
      <c r="M83" s="57">
        <v>194</v>
      </c>
      <c r="N83" s="57">
        <v>165</v>
      </c>
      <c r="O83" s="57">
        <v>146</v>
      </c>
      <c r="P83" s="57">
        <v>117</v>
      </c>
      <c r="Q83" s="57">
        <v>97</v>
      </c>
      <c r="R83" s="57">
        <v>113</v>
      </c>
      <c r="S83" s="56">
        <f>SUM(B83:R83)</f>
        <v>3774</v>
      </c>
      <c r="T83" s="37"/>
      <c r="U83" s="25"/>
    </row>
    <row r="84" spans="1:21" ht="33" customHeight="1" x14ac:dyDescent="0.35">
      <c r="A84" s="76" t="s">
        <v>46</v>
      </c>
      <c r="B84" s="53">
        <v>1089</v>
      </c>
      <c r="C84" s="44">
        <v>1059</v>
      </c>
      <c r="D84" s="44">
        <v>988</v>
      </c>
      <c r="E84" s="44">
        <v>1038</v>
      </c>
      <c r="F84" s="44">
        <v>1207</v>
      </c>
      <c r="G84" s="44">
        <v>1096</v>
      </c>
      <c r="H84" s="44">
        <v>848</v>
      </c>
      <c r="I84" s="44">
        <v>706</v>
      </c>
      <c r="J84" s="44">
        <v>706</v>
      </c>
      <c r="K84" s="44">
        <v>722</v>
      </c>
      <c r="L84" s="44">
        <v>852</v>
      </c>
      <c r="M84" s="44">
        <v>732</v>
      </c>
      <c r="N84" s="44">
        <v>578</v>
      </c>
      <c r="O84" s="44">
        <v>381</v>
      </c>
      <c r="P84" s="44">
        <v>355</v>
      </c>
      <c r="Q84" s="44">
        <v>254</v>
      </c>
      <c r="R84" s="44">
        <v>265</v>
      </c>
      <c r="S84" s="53">
        <f>SUM(B84:R84)</f>
        <v>12876</v>
      </c>
      <c r="T84" s="37"/>
      <c r="U84" s="25"/>
    </row>
    <row r="85" spans="1:21" ht="33" customHeight="1" x14ac:dyDescent="0.35">
      <c r="A85" s="76" t="s">
        <v>47</v>
      </c>
      <c r="B85" s="53">
        <v>1625</v>
      </c>
      <c r="C85" s="44">
        <v>1734</v>
      </c>
      <c r="D85" s="44">
        <v>1662</v>
      </c>
      <c r="E85" s="44">
        <v>1715</v>
      </c>
      <c r="F85" s="44">
        <v>1649</v>
      </c>
      <c r="G85" s="44">
        <v>1427</v>
      </c>
      <c r="H85" s="44">
        <v>1121</v>
      </c>
      <c r="I85" s="44">
        <v>1023</v>
      </c>
      <c r="J85" s="44">
        <v>1146</v>
      </c>
      <c r="K85" s="44">
        <v>1146</v>
      </c>
      <c r="L85" s="44">
        <v>1139</v>
      </c>
      <c r="M85" s="44">
        <v>927</v>
      </c>
      <c r="N85" s="44">
        <v>783</v>
      </c>
      <c r="O85" s="44">
        <v>650</v>
      </c>
      <c r="P85" s="44">
        <v>572</v>
      </c>
      <c r="Q85" s="44">
        <v>408</v>
      </c>
      <c r="R85" s="44">
        <v>544</v>
      </c>
      <c r="S85" s="53">
        <f>SUM(B85:R85)</f>
        <v>19271</v>
      </c>
      <c r="T85" s="37"/>
      <c r="U85" s="25"/>
    </row>
    <row r="86" spans="1:21" ht="33" customHeight="1" x14ac:dyDescent="0.35">
      <c r="A86" s="76" t="s">
        <v>100</v>
      </c>
      <c r="B86" s="53">
        <v>144</v>
      </c>
      <c r="C86" s="44">
        <v>167</v>
      </c>
      <c r="D86" s="44">
        <v>191</v>
      </c>
      <c r="E86" s="44">
        <v>207</v>
      </c>
      <c r="F86" s="44">
        <v>209</v>
      </c>
      <c r="G86" s="44">
        <v>207</v>
      </c>
      <c r="H86" s="44">
        <v>174</v>
      </c>
      <c r="I86" s="44">
        <v>164</v>
      </c>
      <c r="J86" s="44">
        <v>150</v>
      </c>
      <c r="K86" s="44">
        <v>174</v>
      </c>
      <c r="L86" s="44">
        <v>157</v>
      </c>
      <c r="M86" s="44">
        <v>141</v>
      </c>
      <c r="N86" s="44">
        <v>94</v>
      </c>
      <c r="O86" s="44">
        <v>104</v>
      </c>
      <c r="P86" s="44">
        <v>92</v>
      </c>
      <c r="Q86" s="44">
        <v>59</v>
      </c>
      <c r="R86" s="44">
        <v>64</v>
      </c>
      <c r="S86" s="53">
        <f>SUM(B86:R86)</f>
        <v>2498</v>
      </c>
      <c r="T86" s="37"/>
      <c r="U86" s="25"/>
    </row>
    <row r="87" spans="1:21" ht="33" customHeight="1" thickBot="1" x14ac:dyDescent="0.4">
      <c r="A87" s="45" t="s">
        <v>48</v>
      </c>
      <c r="B87" s="54">
        <v>235</v>
      </c>
      <c r="C87" s="55">
        <v>275</v>
      </c>
      <c r="D87" s="55">
        <v>304</v>
      </c>
      <c r="E87" s="55">
        <v>371</v>
      </c>
      <c r="F87" s="55">
        <v>418</v>
      </c>
      <c r="G87" s="55">
        <v>390</v>
      </c>
      <c r="H87" s="55">
        <v>349</v>
      </c>
      <c r="I87" s="55">
        <v>274</v>
      </c>
      <c r="J87" s="55">
        <v>337</v>
      </c>
      <c r="K87" s="55">
        <v>356</v>
      </c>
      <c r="L87" s="55">
        <v>345</v>
      </c>
      <c r="M87" s="55">
        <v>329</v>
      </c>
      <c r="N87" s="55">
        <v>255</v>
      </c>
      <c r="O87" s="55">
        <v>182</v>
      </c>
      <c r="P87" s="55">
        <v>187</v>
      </c>
      <c r="Q87" s="55">
        <v>121</v>
      </c>
      <c r="R87" s="55">
        <v>199</v>
      </c>
      <c r="S87" s="54">
        <f>SUM(B87:R87)+3</f>
        <v>4930</v>
      </c>
      <c r="T87" s="37"/>
      <c r="U87" s="25"/>
    </row>
    <row r="88" spans="1:21" ht="33" customHeight="1" thickBot="1" x14ac:dyDescent="0.4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34"/>
      <c r="T88" s="34"/>
      <c r="U88" s="34"/>
    </row>
    <row r="89" spans="1:21" ht="33" customHeight="1" thickBot="1" x14ac:dyDescent="0.4">
      <c r="A89" s="40" t="s">
        <v>49</v>
      </c>
      <c r="B89" s="41">
        <f>SUM(B90:B96)</f>
        <v>91</v>
      </c>
      <c r="C89" s="41">
        <f t="shared" ref="C89:R89" si="33">SUM(C90:C96)</f>
        <v>118</v>
      </c>
      <c r="D89" s="41">
        <f t="shared" si="33"/>
        <v>117</v>
      </c>
      <c r="E89" s="41">
        <f t="shared" si="33"/>
        <v>152</v>
      </c>
      <c r="F89" s="41">
        <f t="shared" si="33"/>
        <v>164</v>
      </c>
      <c r="G89" s="41">
        <f t="shared" si="33"/>
        <v>127</v>
      </c>
      <c r="H89" s="41">
        <f t="shared" si="33"/>
        <v>138</v>
      </c>
      <c r="I89" s="41">
        <f t="shared" si="33"/>
        <v>118</v>
      </c>
      <c r="J89" s="41">
        <f t="shared" si="33"/>
        <v>115</v>
      </c>
      <c r="K89" s="41">
        <f t="shared" si="33"/>
        <v>130</v>
      </c>
      <c r="L89" s="41">
        <f t="shared" si="33"/>
        <v>142</v>
      </c>
      <c r="M89" s="41">
        <f t="shared" si="33"/>
        <v>147</v>
      </c>
      <c r="N89" s="41">
        <f t="shared" si="33"/>
        <v>116</v>
      </c>
      <c r="O89" s="41">
        <f t="shared" si="33"/>
        <v>93</v>
      </c>
      <c r="P89" s="41">
        <f t="shared" si="33"/>
        <v>87</v>
      </c>
      <c r="Q89" s="41">
        <f t="shared" si="33"/>
        <v>71</v>
      </c>
      <c r="R89" s="49">
        <f t="shared" si="33"/>
        <v>85</v>
      </c>
      <c r="S89" s="49">
        <f>SUM(S90:S96)</f>
        <v>2011</v>
      </c>
      <c r="T89" s="25"/>
      <c r="U89" s="34"/>
    </row>
    <row r="90" spans="1:21" ht="33" customHeight="1" x14ac:dyDescent="0.35">
      <c r="A90" s="52" t="s">
        <v>50</v>
      </c>
      <c r="B90" s="78">
        <v>28</v>
      </c>
      <c r="C90" s="56">
        <v>39</v>
      </c>
      <c r="D90" s="79">
        <v>40</v>
      </c>
      <c r="E90" s="56">
        <v>40</v>
      </c>
      <c r="F90" s="79">
        <v>62</v>
      </c>
      <c r="G90" s="56">
        <v>36</v>
      </c>
      <c r="H90" s="79">
        <v>37</v>
      </c>
      <c r="I90" s="56">
        <v>32</v>
      </c>
      <c r="J90" s="79">
        <v>32</v>
      </c>
      <c r="K90" s="56">
        <v>30</v>
      </c>
      <c r="L90" s="79">
        <v>44</v>
      </c>
      <c r="M90" s="56">
        <v>44</v>
      </c>
      <c r="N90" s="79">
        <v>38</v>
      </c>
      <c r="O90" s="56">
        <v>30</v>
      </c>
      <c r="P90" s="79">
        <v>22</v>
      </c>
      <c r="Q90" s="56">
        <v>20</v>
      </c>
      <c r="R90" s="79">
        <v>24</v>
      </c>
      <c r="S90" s="56">
        <f>SUM(B90:R90)</f>
        <v>598</v>
      </c>
      <c r="T90" s="37"/>
      <c r="U90" s="25"/>
    </row>
    <row r="91" spans="1:21" ht="33" customHeight="1" x14ac:dyDescent="0.35">
      <c r="A91" s="76" t="s">
        <v>51</v>
      </c>
      <c r="B91" s="80">
        <v>7</v>
      </c>
      <c r="C91" s="53">
        <v>4</v>
      </c>
      <c r="D91" s="81">
        <v>7</v>
      </c>
      <c r="E91" s="53">
        <v>8</v>
      </c>
      <c r="F91" s="81">
        <v>8</v>
      </c>
      <c r="G91" s="53">
        <v>6</v>
      </c>
      <c r="H91" s="81">
        <v>4</v>
      </c>
      <c r="I91" s="53">
        <v>4</v>
      </c>
      <c r="J91" s="81">
        <v>8</v>
      </c>
      <c r="K91" s="53">
        <v>8</v>
      </c>
      <c r="L91" s="81">
        <v>4</v>
      </c>
      <c r="M91" s="53">
        <v>8</v>
      </c>
      <c r="N91" s="81">
        <v>6</v>
      </c>
      <c r="O91" s="53">
        <v>7</v>
      </c>
      <c r="P91" s="81">
        <v>7</v>
      </c>
      <c r="Q91" s="53">
        <v>5</v>
      </c>
      <c r="R91" s="81">
        <v>4</v>
      </c>
      <c r="S91" s="58">
        <f>SUM(B91:R91)</f>
        <v>105</v>
      </c>
      <c r="T91" s="37"/>
      <c r="U91" s="25"/>
    </row>
    <row r="92" spans="1:21" ht="33" customHeight="1" x14ac:dyDescent="0.35">
      <c r="A92" s="76" t="s">
        <v>52</v>
      </c>
      <c r="B92" s="98">
        <v>7</v>
      </c>
      <c r="C92" s="100">
        <v>13</v>
      </c>
      <c r="D92" s="101">
        <v>11</v>
      </c>
      <c r="E92" s="100">
        <v>32</v>
      </c>
      <c r="F92" s="101">
        <v>21</v>
      </c>
      <c r="G92" s="100">
        <v>15</v>
      </c>
      <c r="H92" s="101">
        <v>17</v>
      </c>
      <c r="I92" s="100">
        <v>21</v>
      </c>
      <c r="J92" s="101">
        <v>15</v>
      </c>
      <c r="K92" s="100">
        <v>19</v>
      </c>
      <c r="L92" s="101">
        <v>16</v>
      </c>
      <c r="M92" s="100">
        <v>16</v>
      </c>
      <c r="N92" s="101">
        <v>16</v>
      </c>
      <c r="O92" s="100">
        <v>13</v>
      </c>
      <c r="P92" s="101">
        <v>13</v>
      </c>
      <c r="Q92" s="100">
        <v>10</v>
      </c>
      <c r="R92" s="103">
        <v>13</v>
      </c>
      <c r="S92" s="58">
        <f>SUM(B92:R92)</f>
        <v>268</v>
      </c>
      <c r="T92" s="37"/>
      <c r="U92" s="25"/>
    </row>
    <row r="93" spans="1:21" ht="33" customHeight="1" x14ac:dyDescent="0.35">
      <c r="A93" s="76" t="s">
        <v>53</v>
      </c>
      <c r="B93" s="80">
        <v>9</v>
      </c>
      <c r="C93" s="53">
        <v>14</v>
      </c>
      <c r="D93" s="81">
        <v>14</v>
      </c>
      <c r="E93" s="53">
        <v>16</v>
      </c>
      <c r="F93" s="81">
        <v>6</v>
      </c>
      <c r="G93" s="53">
        <v>6</v>
      </c>
      <c r="H93" s="81">
        <v>9</v>
      </c>
      <c r="I93" s="53">
        <v>12</v>
      </c>
      <c r="J93" s="81">
        <v>11</v>
      </c>
      <c r="K93" s="53">
        <v>15</v>
      </c>
      <c r="L93" s="81">
        <v>13</v>
      </c>
      <c r="M93" s="53">
        <v>11</v>
      </c>
      <c r="N93" s="81">
        <v>8</v>
      </c>
      <c r="O93" s="53">
        <v>4</v>
      </c>
      <c r="P93" s="81">
        <v>7</v>
      </c>
      <c r="Q93" s="53">
        <v>6</v>
      </c>
      <c r="R93" s="81">
        <v>6</v>
      </c>
      <c r="S93" s="58">
        <f>SUM(B93:R93)</f>
        <v>167</v>
      </c>
      <c r="T93" s="37"/>
      <c r="U93" s="25"/>
    </row>
    <row r="94" spans="1:21" ht="33" customHeight="1" x14ac:dyDescent="0.35">
      <c r="A94" s="76" t="s">
        <v>54</v>
      </c>
      <c r="B94" s="80">
        <v>15</v>
      </c>
      <c r="C94" s="53">
        <v>21</v>
      </c>
      <c r="D94" s="81">
        <v>18</v>
      </c>
      <c r="E94" s="53">
        <v>14</v>
      </c>
      <c r="F94" s="81">
        <v>20</v>
      </c>
      <c r="G94" s="53">
        <v>24</v>
      </c>
      <c r="H94" s="81">
        <v>30</v>
      </c>
      <c r="I94" s="53">
        <v>14</v>
      </c>
      <c r="J94" s="81">
        <v>20</v>
      </c>
      <c r="K94" s="53">
        <v>32</v>
      </c>
      <c r="L94" s="81">
        <v>22</v>
      </c>
      <c r="M94" s="53">
        <v>27</v>
      </c>
      <c r="N94" s="81">
        <v>20</v>
      </c>
      <c r="O94" s="53">
        <v>20</v>
      </c>
      <c r="P94" s="81">
        <v>16</v>
      </c>
      <c r="Q94" s="53">
        <v>15</v>
      </c>
      <c r="R94" s="81">
        <v>16</v>
      </c>
      <c r="S94" s="58">
        <f>SUM(B94:R94)</f>
        <v>344</v>
      </c>
      <c r="T94" s="37"/>
      <c r="U94" s="25"/>
    </row>
    <row r="95" spans="1:21" ht="33" customHeight="1" x14ac:dyDescent="0.35">
      <c r="A95" s="19" t="s">
        <v>55</v>
      </c>
      <c r="B95" s="80">
        <v>16</v>
      </c>
      <c r="C95" s="53">
        <v>18</v>
      </c>
      <c r="D95" s="81">
        <v>17</v>
      </c>
      <c r="E95" s="53">
        <v>28</v>
      </c>
      <c r="F95" s="81">
        <v>32</v>
      </c>
      <c r="G95" s="53">
        <v>25</v>
      </c>
      <c r="H95" s="81">
        <v>33</v>
      </c>
      <c r="I95" s="53">
        <v>21</v>
      </c>
      <c r="J95" s="81">
        <v>19</v>
      </c>
      <c r="K95" s="53">
        <v>21</v>
      </c>
      <c r="L95" s="81">
        <v>27</v>
      </c>
      <c r="M95" s="53">
        <v>30</v>
      </c>
      <c r="N95" s="81">
        <v>17</v>
      </c>
      <c r="O95" s="53">
        <v>17</v>
      </c>
      <c r="P95" s="81">
        <v>11</v>
      </c>
      <c r="Q95" s="53">
        <v>7</v>
      </c>
      <c r="R95" s="81">
        <v>13</v>
      </c>
      <c r="S95" s="58">
        <f>SUM(B95:R95)</f>
        <v>352</v>
      </c>
      <c r="T95" s="37"/>
      <c r="U95" s="25"/>
    </row>
    <row r="96" spans="1:21" ht="33" customHeight="1" thickBot="1" x14ac:dyDescent="0.4">
      <c r="A96" s="84" t="s">
        <v>87</v>
      </c>
      <c r="B96" s="99">
        <v>9</v>
      </c>
      <c r="C96" s="54">
        <v>9</v>
      </c>
      <c r="D96" s="102">
        <v>10</v>
      </c>
      <c r="E96" s="54">
        <v>14</v>
      </c>
      <c r="F96" s="102">
        <v>15</v>
      </c>
      <c r="G96" s="54">
        <v>15</v>
      </c>
      <c r="H96" s="102">
        <v>8</v>
      </c>
      <c r="I96" s="54">
        <v>14</v>
      </c>
      <c r="J96" s="102">
        <v>10</v>
      </c>
      <c r="K96" s="54">
        <v>5</v>
      </c>
      <c r="L96" s="102">
        <v>16</v>
      </c>
      <c r="M96" s="54">
        <v>11</v>
      </c>
      <c r="N96" s="102">
        <v>11</v>
      </c>
      <c r="O96" s="54">
        <v>2</v>
      </c>
      <c r="P96" s="102">
        <v>11</v>
      </c>
      <c r="Q96" s="54">
        <v>8</v>
      </c>
      <c r="R96" s="102">
        <v>9</v>
      </c>
      <c r="S96" s="59">
        <f>SUM(B96:R96)</f>
        <v>177</v>
      </c>
      <c r="T96" s="25"/>
    </row>
    <row r="97" spans="1:21" ht="33" customHeight="1" thickBot="1" x14ac:dyDescent="0.4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34"/>
      <c r="T97" s="34"/>
      <c r="U97" s="34"/>
    </row>
    <row r="98" spans="1:21" ht="33" customHeight="1" thickBot="1" x14ac:dyDescent="0.4">
      <c r="A98" s="40" t="s">
        <v>56</v>
      </c>
      <c r="B98" s="41">
        <f t="shared" ref="B98:S98" si="34">SUM(B99:B102)</f>
        <v>1133</v>
      </c>
      <c r="C98" s="41">
        <f t="shared" si="34"/>
        <v>1097</v>
      </c>
      <c r="D98" s="41">
        <f t="shared" si="34"/>
        <v>1147</v>
      </c>
      <c r="E98" s="41">
        <f t="shared" si="34"/>
        <v>1184</v>
      </c>
      <c r="F98" s="41">
        <f t="shared" si="34"/>
        <v>1215</v>
      </c>
      <c r="G98" s="41">
        <f t="shared" si="34"/>
        <v>1156</v>
      </c>
      <c r="H98" s="41">
        <f t="shared" si="34"/>
        <v>1042</v>
      </c>
      <c r="I98" s="41">
        <f t="shared" si="34"/>
        <v>1045</v>
      </c>
      <c r="J98" s="41">
        <f t="shared" si="34"/>
        <v>1093</v>
      </c>
      <c r="K98" s="41">
        <f t="shared" si="34"/>
        <v>1186</v>
      </c>
      <c r="L98" s="41">
        <f t="shared" si="34"/>
        <v>1037</v>
      </c>
      <c r="M98" s="41">
        <f t="shared" si="34"/>
        <v>868</v>
      </c>
      <c r="N98" s="41">
        <f t="shared" si="34"/>
        <v>708</v>
      </c>
      <c r="O98" s="41">
        <f t="shared" si="34"/>
        <v>519</v>
      </c>
      <c r="P98" s="41">
        <f t="shared" si="34"/>
        <v>470</v>
      </c>
      <c r="Q98" s="41">
        <f t="shared" si="34"/>
        <v>327</v>
      </c>
      <c r="R98" s="41">
        <f t="shared" si="34"/>
        <v>404</v>
      </c>
      <c r="S98" s="105">
        <f>SUM(S99:S102)</f>
        <v>15633</v>
      </c>
      <c r="T98" s="25"/>
      <c r="U98" s="34"/>
    </row>
    <row r="99" spans="1:21" ht="33" customHeight="1" x14ac:dyDescent="0.35">
      <c r="A99" s="86" t="s">
        <v>57</v>
      </c>
      <c r="B99" s="56">
        <v>458</v>
      </c>
      <c r="C99" s="57">
        <v>432</v>
      </c>
      <c r="D99" s="57">
        <v>464</v>
      </c>
      <c r="E99" s="57">
        <v>480</v>
      </c>
      <c r="F99" s="57">
        <v>515</v>
      </c>
      <c r="G99" s="57">
        <v>490</v>
      </c>
      <c r="H99" s="57">
        <v>430</v>
      </c>
      <c r="I99" s="57">
        <v>401</v>
      </c>
      <c r="J99" s="57">
        <v>426</v>
      </c>
      <c r="K99" s="57">
        <v>480</v>
      </c>
      <c r="L99" s="57">
        <v>422</v>
      </c>
      <c r="M99" s="57">
        <v>346</v>
      </c>
      <c r="N99" s="57">
        <v>278</v>
      </c>
      <c r="O99" s="57">
        <v>196</v>
      </c>
      <c r="P99" s="57">
        <v>179</v>
      </c>
      <c r="Q99" s="57">
        <v>114</v>
      </c>
      <c r="R99" s="57">
        <v>155</v>
      </c>
      <c r="S99" s="56">
        <f>SUM(B99:R99)</f>
        <v>6266</v>
      </c>
      <c r="T99" s="37"/>
      <c r="U99" s="25"/>
    </row>
    <row r="100" spans="1:21" ht="33" customHeight="1" x14ac:dyDescent="0.35">
      <c r="A100" s="19" t="s">
        <v>58</v>
      </c>
      <c r="B100" s="53">
        <v>179</v>
      </c>
      <c r="C100" s="44">
        <v>185</v>
      </c>
      <c r="D100" s="44">
        <v>187</v>
      </c>
      <c r="E100" s="44">
        <v>178</v>
      </c>
      <c r="F100" s="44">
        <v>180</v>
      </c>
      <c r="G100" s="44">
        <v>174</v>
      </c>
      <c r="H100" s="44">
        <v>156</v>
      </c>
      <c r="I100" s="44">
        <v>174</v>
      </c>
      <c r="J100" s="44">
        <v>199</v>
      </c>
      <c r="K100" s="44">
        <v>220</v>
      </c>
      <c r="L100" s="44">
        <v>177</v>
      </c>
      <c r="M100" s="44">
        <v>165</v>
      </c>
      <c r="N100" s="44">
        <v>110</v>
      </c>
      <c r="O100" s="44">
        <v>90</v>
      </c>
      <c r="P100" s="44">
        <v>79</v>
      </c>
      <c r="Q100" s="44">
        <v>61</v>
      </c>
      <c r="R100" s="44">
        <v>67</v>
      </c>
      <c r="S100" s="58">
        <f>SUM(B100:R100)</f>
        <v>2581</v>
      </c>
      <c r="T100" s="37"/>
      <c r="U100" s="25"/>
    </row>
    <row r="101" spans="1:21" ht="33" customHeight="1" x14ac:dyDescent="0.35">
      <c r="A101" s="19" t="s">
        <v>59</v>
      </c>
      <c r="B101" s="53">
        <v>155</v>
      </c>
      <c r="C101" s="44">
        <v>166</v>
      </c>
      <c r="D101" s="44">
        <v>210</v>
      </c>
      <c r="E101" s="44">
        <v>214</v>
      </c>
      <c r="F101" s="44">
        <v>212</v>
      </c>
      <c r="G101" s="44">
        <v>177</v>
      </c>
      <c r="H101" s="44">
        <v>187</v>
      </c>
      <c r="I101" s="44">
        <v>202</v>
      </c>
      <c r="J101" s="44">
        <v>208</v>
      </c>
      <c r="K101" s="44">
        <v>206</v>
      </c>
      <c r="L101" s="44">
        <v>184</v>
      </c>
      <c r="M101" s="44">
        <v>152</v>
      </c>
      <c r="N101" s="44">
        <v>146</v>
      </c>
      <c r="O101" s="44">
        <v>118</v>
      </c>
      <c r="P101" s="44">
        <v>103</v>
      </c>
      <c r="Q101" s="44">
        <v>85</v>
      </c>
      <c r="R101" s="44">
        <v>114</v>
      </c>
      <c r="S101" s="58">
        <f>SUM(B101:R101)</f>
        <v>2839</v>
      </c>
      <c r="T101" s="37"/>
      <c r="U101" s="25"/>
    </row>
    <row r="102" spans="1:21" ht="33" customHeight="1" thickBot="1" x14ac:dyDescent="0.4">
      <c r="A102" s="45" t="s">
        <v>60</v>
      </c>
      <c r="B102" s="54">
        <v>341</v>
      </c>
      <c r="C102" s="55">
        <v>314</v>
      </c>
      <c r="D102" s="55">
        <v>286</v>
      </c>
      <c r="E102" s="55">
        <v>312</v>
      </c>
      <c r="F102" s="55">
        <v>308</v>
      </c>
      <c r="G102" s="55">
        <v>315</v>
      </c>
      <c r="H102" s="55">
        <v>269</v>
      </c>
      <c r="I102" s="55">
        <v>268</v>
      </c>
      <c r="J102" s="55">
        <v>260</v>
      </c>
      <c r="K102" s="55">
        <v>280</v>
      </c>
      <c r="L102" s="55">
        <v>254</v>
      </c>
      <c r="M102" s="55">
        <v>205</v>
      </c>
      <c r="N102" s="55">
        <v>174</v>
      </c>
      <c r="O102" s="55">
        <v>115</v>
      </c>
      <c r="P102" s="55">
        <v>109</v>
      </c>
      <c r="Q102" s="55">
        <v>67</v>
      </c>
      <c r="R102" s="55">
        <v>68</v>
      </c>
      <c r="S102" s="59">
        <f>SUM(B102:R102)+2</f>
        <v>3947</v>
      </c>
      <c r="T102" s="37"/>
      <c r="U102" s="25"/>
    </row>
    <row r="103" spans="1:21" ht="33" customHeight="1" thickBot="1" x14ac:dyDescent="0.4">
      <c r="A103" s="26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34"/>
      <c r="T103" s="34"/>
      <c r="U103" s="34"/>
    </row>
    <row r="104" spans="1:21" s="36" customFormat="1" ht="33" customHeight="1" thickBot="1" x14ac:dyDescent="0.4">
      <c r="A104" s="40" t="s">
        <v>61</v>
      </c>
      <c r="B104" s="49">
        <f>+B105</f>
        <v>346</v>
      </c>
      <c r="C104" s="41">
        <f t="shared" ref="C104:R104" si="35">+C105</f>
        <v>452</v>
      </c>
      <c r="D104" s="41">
        <f t="shared" si="35"/>
        <v>424</v>
      </c>
      <c r="E104" s="41">
        <f t="shared" si="35"/>
        <v>405</v>
      </c>
      <c r="F104" s="41">
        <f t="shared" si="35"/>
        <v>429</v>
      </c>
      <c r="G104" s="41">
        <f t="shared" si="35"/>
        <v>378</v>
      </c>
      <c r="H104" s="41">
        <f t="shared" si="35"/>
        <v>352</v>
      </c>
      <c r="I104" s="41">
        <f t="shared" si="35"/>
        <v>335</v>
      </c>
      <c r="J104" s="41">
        <f t="shared" si="35"/>
        <v>325</v>
      </c>
      <c r="K104" s="41">
        <f t="shared" si="35"/>
        <v>339</v>
      </c>
      <c r="L104" s="41">
        <f t="shared" si="35"/>
        <v>328</v>
      </c>
      <c r="M104" s="41">
        <f t="shared" si="35"/>
        <v>311</v>
      </c>
      <c r="N104" s="41">
        <f t="shared" si="35"/>
        <v>257</v>
      </c>
      <c r="O104" s="41">
        <f t="shared" si="35"/>
        <v>203</v>
      </c>
      <c r="P104" s="41">
        <f t="shared" si="35"/>
        <v>211</v>
      </c>
      <c r="Q104" s="41">
        <f t="shared" si="35"/>
        <v>149</v>
      </c>
      <c r="R104" s="41">
        <f t="shared" si="35"/>
        <v>142</v>
      </c>
      <c r="S104" s="41">
        <f>S105</f>
        <v>5386</v>
      </c>
      <c r="T104" s="34"/>
      <c r="U104" s="34"/>
    </row>
    <row r="105" spans="1:21" ht="33" customHeight="1" thickBot="1" x14ac:dyDescent="0.4">
      <c r="A105" s="84" t="s">
        <v>62</v>
      </c>
      <c r="B105" s="54">
        <v>346</v>
      </c>
      <c r="C105" s="55">
        <v>452</v>
      </c>
      <c r="D105" s="55">
        <v>424</v>
      </c>
      <c r="E105" s="55">
        <v>405</v>
      </c>
      <c r="F105" s="55">
        <v>429</v>
      </c>
      <c r="G105" s="55">
        <v>378</v>
      </c>
      <c r="H105" s="55">
        <v>352</v>
      </c>
      <c r="I105" s="55">
        <v>335</v>
      </c>
      <c r="J105" s="55">
        <v>325</v>
      </c>
      <c r="K105" s="55">
        <v>339</v>
      </c>
      <c r="L105" s="55">
        <v>328</v>
      </c>
      <c r="M105" s="55">
        <v>311</v>
      </c>
      <c r="N105" s="55">
        <v>257</v>
      </c>
      <c r="O105" s="55">
        <v>203</v>
      </c>
      <c r="P105" s="55">
        <v>211</v>
      </c>
      <c r="Q105" s="55">
        <v>149</v>
      </c>
      <c r="R105" s="55">
        <v>142</v>
      </c>
      <c r="S105" s="87">
        <f>SUM(B105:R105)</f>
        <v>5386</v>
      </c>
      <c r="T105" s="37"/>
      <c r="U105" s="25"/>
    </row>
    <row r="106" spans="1:21" ht="33" customHeight="1" thickBot="1" x14ac:dyDescent="0.4">
      <c r="A106" s="36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34"/>
      <c r="T106" s="34"/>
      <c r="U106" s="34"/>
    </row>
    <row r="107" spans="1:21" s="36" customFormat="1" ht="33" customHeight="1" thickBot="1" x14ac:dyDescent="0.4">
      <c r="A107" s="40" t="s">
        <v>83</v>
      </c>
      <c r="B107" s="49">
        <f>+B108</f>
        <v>82</v>
      </c>
      <c r="C107" s="49">
        <f t="shared" ref="C107:R107" si="36">+C108</f>
        <v>168</v>
      </c>
      <c r="D107" s="49">
        <f t="shared" si="36"/>
        <v>193</v>
      </c>
      <c r="E107" s="49">
        <f t="shared" si="36"/>
        <v>218</v>
      </c>
      <c r="F107" s="49">
        <f t="shared" si="36"/>
        <v>252</v>
      </c>
      <c r="G107" s="49">
        <f t="shared" si="36"/>
        <v>223</v>
      </c>
      <c r="H107" s="49">
        <f t="shared" si="36"/>
        <v>224</v>
      </c>
      <c r="I107" s="49">
        <f t="shared" si="36"/>
        <v>256</v>
      </c>
      <c r="J107" s="49">
        <f t="shared" si="36"/>
        <v>250</v>
      </c>
      <c r="K107" s="49">
        <f t="shared" si="36"/>
        <v>270</v>
      </c>
      <c r="L107" s="49">
        <f t="shared" si="36"/>
        <v>243</v>
      </c>
      <c r="M107" s="49">
        <f t="shared" si="36"/>
        <v>204</v>
      </c>
      <c r="N107" s="49">
        <f t="shared" si="36"/>
        <v>202</v>
      </c>
      <c r="O107" s="49">
        <f t="shared" si="36"/>
        <v>127</v>
      </c>
      <c r="P107" s="49">
        <f t="shared" si="36"/>
        <v>145</v>
      </c>
      <c r="Q107" s="49">
        <f t="shared" si="36"/>
        <v>118</v>
      </c>
      <c r="R107" s="49">
        <f t="shared" si="36"/>
        <v>153</v>
      </c>
      <c r="S107" s="41">
        <f>S108</f>
        <v>3328</v>
      </c>
      <c r="T107" s="34"/>
      <c r="U107" s="34"/>
    </row>
    <row r="108" spans="1:21" ht="33" customHeight="1" thickBot="1" x14ac:dyDescent="0.4">
      <c r="A108" s="84" t="s">
        <v>84</v>
      </c>
      <c r="B108" s="54">
        <v>82</v>
      </c>
      <c r="C108" s="55">
        <v>168</v>
      </c>
      <c r="D108" s="55">
        <v>193</v>
      </c>
      <c r="E108" s="55">
        <v>218</v>
      </c>
      <c r="F108" s="55">
        <v>252</v>
      </c>
      <c r="G108" s="55">
        <v>223</v>
      </c>
      <c r="H108" s="55">
        <v>224</v>
      </c>
      <c r="I108" s="55">
        <v>256</v>
      </c>
      <c r="J108" s="55">
        <v>250</v>
      </c>
      <c r="K108" s="55">
        <v>270</v>
      </c>
      <c r="L108" s="55">
        <v>243</v>
      </c>
      <c r="M108" s="55">
        <v>204</v>
      </c>
      <c r="N108" s="55">
        <v>202</v>
      </c>
      <c r="O108" s="55">
        <v>127</v>
      </c>
      <c r="P108" s="55">
        <v>145</v>
      </c>
      <c r="Q108" s="55">
        <v>118</v>
      </c>
      <c r="R108" s="55">
        <v>153</v>
      </c>
      <c r="S108" s="87">
        <f>SUM(B108:R108)</f>
        <v>3328</v>
      </c>
      <c r="T108" s="37"/>
      <c r="U108" s="25"/>
    </row>
    <row r="109" spans="1:21" ht="24" customHeight="1" x14ac:dyDescent="0.35">
      <c r="S109" s="27"/>
      <c r="U109" s="22"/>
    </row>
    <row r="110" spans="1:21" ht="31.5" customHeight="1" x14ac:dyDescent="0.35">
      <c r="A110" s="21" t="s">
        <v>101</v>
      </c>
      <c r="S110" s="27"/>
      <c r="U110" s="22"/>
    </row>
    <row r="111" spans="1:21" ht="33" customHeight="1" x14ac:dyDescent="0.35">
      <c r="A111" s="26" t="s">
        <v>109</v>
      </c>
      <c r="S111" s="27"/>
      <c r="U111" s="22"/>
    </row>
    <row r="112" spans="1:21" ht="33" customHeight="1" x14ac:dyDescent="0.35">
      <c r="U112" s="22"/>
    </row>
  </sheetData>
  <mergeCells count="2">
    <mergeCell ref="A7:S7"/>
    <mergeCell ref="A6:S6"/>
  </mergeCells>
  <phoneticPr fontId="0" type="noConversion"/>
  <pageMargins left="0.75" right="0.59055118110236227" top="0.98425196850393704" bottom="1" header="0" footer="0"/>
  <pageSetup scale="35" fitToHeight="0" orientation="landscape" r:id="rId1"/>
  <headerFooter alignWithMargins="0"/>
  <rowBreaks count="2" manualBreakCount="2">
    <brk id="39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2"/>
  <sheetViews>
    <sheetView showGridLines="0" view="pageBreakPreview" topLeftCell="A73" zoomScale="40" zoomScaleNormal="50" zoomScaleSheetLayoutView="40" workbookViewId="0">
      <selection activeCell="A101" sqref="A101:A102"/>
    </sheetView>
  </sheetViews>
  <sheetFormatPr baseColWidth="10" defaultRowHeight="34.5" customHeight="1" x14ac:dyDescent="0.35"/>
  <cols>
    <col min="1" max="1" width="49.5703125" style="8" customWidth="1"/>
    <col min="2" max="7" width="17.5703125" style="8" customWidth="1"/>
    <col min="8" max="13" width="19.28515625" style="8" customWidth="1"/>
    <col min="14" max="14" width="20.7109375" style="8" customWidth="1"/>
    <col min="15" max="15" width="17.85546875" style="8" customWidth="1"/>
    <col min="16" max="18" width="15.7109375" style="8" customWidth="1"/>
    <col min="19" max="19" width="22.85546875" style="8" customWidth="1"/>
    <col min="20" max="20" width="21.28515625" style="23" hidden="1" customWidth="1"/>
    <col min="21" max="21" width="0" style="23" hidden="1" customWidth="1"/>
    <col min="22" max="22" width="32.28515625" style="25" hidden="1" customWidth="1"/>
    <col min="23" max="41" width="11.42578125" style="25"/>
    <col min="42" max="42" width="6.140625" style="25" customWidth="1"/>
    <col min="43" max="16384" width="11.42578125" style="25"/>
  </cols>
  <sheetData>
    <row r="1" spans="1:22" ht="34.5" customHeight="1" x14ac:dyDescent="0.35">
      <c r="A1" s="6" t="s">
        <v>0</v>
      </c>
    </row>
    <row r="2" spans="1:22" ht="34.5" customHeight="1" x14ac:dyDescent="0.35">
      <c r="A2" s="6" t="s">
        <v>1</v>
      </c>
    </row>
    <row r="3" spans="1:22" ht="34.5" customHeight="1" x14ac:dyDescent="0.35">
      <c r="A3" s="6" t="s">
        <v>41</v>
      </c>
    </row>
    <row r="4" spans="1:22" ht="34.5" customHeight="1" x14ac:dyDescent="0.35">
      <c r="A4" s="6" t="s">
        <v>40</v>
      </c>
    </row>
    <row r="6" spans="1:22" s="2" customFormat="1" ht="33" customHeight="1" x14ac:dyDescent="0.35">
      <c r="A6" s="109" t="s">
        <v>103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</row>
    <row r="7" spans="1:22" ht="34.5" customHeight="1" x14ac:dyDescent="0.35">
      <c r="A7" s="109" t="s">
        <v>64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</row>
    <row r="8" spans="1:22" ht="34.5" customHeight="1" thickBot="1" x14ac:dyDescent="0.4">
      <c r="B8" s="23"/>
      <c r="C8" s="23"/>
      <c r="D8" s="23"/>
      <c r="E8" s="23"/>
      <c r="F8" s="23"/>
      <c r="G8" s="23"/>
      <c r="H8" s="15"/>
      <c r="I8" s="75"/>
      <c r="J8" s="23"/>
      <c r="K8" s="23"/>
      <c r="L8" s="23"/>
      <c r="M8" s="23"/>
      <c r="N8" s="23"/>
      <c r="O8" s="23"/>
      <c r="P8" s="23"/>
      <c r="Q8" s="23"/>
      <c r="R8" s="23"/>
      <c r="S8" s="27"/>
    </row>
    <row r="9" spans="1:22" ht="34.5" customHeight="1" thickBot="1" x14ac:dyDescent="0.4">
      <c r="A9" s="90">
        <v>2015</v>
      </c>
      <c r="B9" s="47" t="s">
        <v>3</v>
      </c>
      <c r="C9" s="47" t="s">
        <v>4</v>
      </c>
      <c r="D9" s="47" t="s">
        <v>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</v>
      </c>
      <c r="J9" s="47" t="s">
        <v>39</v>
      </c>
      <c r="K9" s="47" t="s">
        <v>12</v>
      </c>
      <c r="L9" s="47" t="s">
        <v>13</v>
      </c>
      <c r="M9" s="47" t="s">
        <v>14</v>
      </c>
      <c r="N9" s="47" t="s">
        <v>15</v>
      </c>
      <c r="O9" s="47" t="s">
        <v>16</v>
      </c>
      <c r="P9" s="47" t="s">
        <v>17</v>
      </c>
      <c r="Q9" s="47" t="s">
        <v>18</v>
      </c>
      <c r="R9" s="47" t="s">
        <v>108</v>
      </c>
      <c r="S9" s="95" t="s">
        <v>20</v>
      </c>
      <c r="T9" s="38"/>
    </row>
    <row r="10" spans="1:22" ht="34.5" customHeight="1" thickBot="1" x14ac:dyDescent="0.4">
      <c r="A10" s="51" t="s">
        <v>21</v>
      </c>
      <c r="B10" s="41">
        <f>ELQUI!B11+LIMARI!B11+CHOAPA!B11</f>
        <v>41550</v>
      </c>
      <c r="C10" s="41">
        <f>ELQUI!C11+LIMARI!C11+CHOAPA!C11</f>
        <v>41604</v>
      </c>
      <c r="D10" s="41">
        <f>ELQUI!D11+LIMARI!D11+CHOAPA!D11</f>
        <v>40412</v>
      </c>
      <c r="E10" s="41">
        <f>ELQUI!E11+LIMARI!E11+CHOAPA!E11</f>
        <v>43674</v>
      </c>
      <c r="F10" s="41">
        <f>ELQUI!F11+LIMARI!F11+CHOAPA!F11</f>
        <v>47900</v>
      </c>
      <c r="G10" s="41">
        <f>ELQUI!G11+LIMARI!G11+CHOAPA!G11</f>
        <v>45273</v>
      </c>
      <c r="H10" s="41">
        <f>ELQUI!H11+LIMARI!H11+CHOAPA!H11</f>
        <v>39192</v>
      </c>
      <c r="I10" s="41">
        <f>ELQUI!I11+LIMARI!I11+CHOAPA!I11</f>
        <v>36105</v>
      </c>
      <c r="J10" s="41">
        <f>ELQUI!J11+LIMARI!J11+CHOAPA!J11</f>
        <v>37842</v>
      </c>
      <c r="K10" s="41">
        <f>ELQUI!K11+LIMARI!K11+CHOAPA!K11</f>
        <v>38048</v>
      </c>
      <c r="L10" s="41">
        <f>ELQUI!L11+LIMARI!L11+CHOAPA!L11</f>
        <v>36968</v>
      </c>
      <c r="M10" s="41">
        <f>ELQUI!M11+LIMARI!M11+CHOAPA!M11</f>
        <v>31206</v>
      </c>
      <c r="N10" s="41">
        <f>ELQUI!N11+LIMARI!N11+CHOAPA!N11</f>
        <v>25521</v>
      </c>
      <c r="O10" s="41">
        <f>ELQUI!O11+LIMARI!O11+CHOAPA!O11</f>
        <v>20329</v>
      </c>
      <c r="P10" s="41">
        <f>ELQUI!P11+LIMARI!P11+CHOAPA!P11</f>
        <v>17503</v>
      </c>
      <c r="Q10" s="41">
        <f>ELQUI!Q11+LIMARI!Q11+CHOAPA!Q11</f>
        <v>12643</v>
      </c>
      <c r="R10" s="41">
        <f>ELQUI!R11+LIMARI!R11+CHOAPA!R11</f>
        <v>17330</v>
      </c>
      <c r="S10" s="41">
        <f>ELQUI!S11+LIMARI!S11+CHOAPA!S11</f>
        <v>573439</v>
      </c>
      <c r="T10" s="34">
        <f>SUM(E10:R10)</f>
        <v>449534</v>
      </c>
      <c r="U10" s="23">
        <f>6*T10/1000</f>
        <v>2697.2040000000002</v>
      </c>
      <c r="V10" s="25" t="s">
        <v>81</v>
      </c>
    </row>
    <row r="11" spans="1:22" ht="34.5" customHeight="1" thickBot="1" x14ac:dyDescent="0.4">
      <c r="A11" s="51" t="s">
        <v>65</v>
      </c>
      <c r="B11" s="43">
        <f>+B12+B26+B30+B34</f>
        <v>1967</v>
      </c>
      <c r="C11" s="43">
        <f t="shared" ref="C11:S11" si="0">+C12+C26+C30+C34</f>
        <v>2679</v>
      </c>
      <c r="D11" s="43">
        <f t="shared" si="0"/>
        <v>2936</v>
      </c>
      <c r="E11" s="43">
        <f t="shared" si="0"/>
        <v>3106</v>
      </c>
      <c r="F11" s="43">
        <f t="shared" si="0"/>
        <v>3154</v>
      </c>
      <c r="G11" s="43">
        <f t="shared" si="0"/>
        <v>2901</v>
      </c>
      <c r="H11" s="43">
        <f t="shared" si="0"/>
        <v>2632</v>
      </c>
      <c r="I11" s="43">
        <f t="shared" si="0"/>
        <v>2536</v>
      </c>
      <c r="J11" s="43">
        <f t="shared" si="0"/>
        <v>2657</v>
      </c>
      <c r="K11" s="43">
        <f t="shared" si="0"/>
        <v>2918</v>
      </c>
      <c r="L11" s="43">
        <f t="shared" si="0"/>
        <v>2872</v>
      </c>
      <c r="M11" s="43">
        <f t="shared" si="0"/>
        <v>2444</v>
      </c>
      <c r="N11" s="43">
        <f t="shared" si="0"/>
        <v>1990</v>
      </c>
      <c r="O11" s="43">
        <f t="shared" si="0"/>
        <v>1599</v>
      </c>
      <c r="P11" s="43">
        <f t="shared" si="0"/>
        <v>1331</v>
      </c>
      <c r="Q11" s="43">
        <f t="shared" si="0"/>
        <v>1087</v>
      </c>
      <c r="R11" s="43">
        <f t="shared" si="0"/>
        <v>1381</v>
      </c>
      <c r="S11" s="43">
        <f t="shared" si="0"/>
        <v>40219</v>
      </c>
      <c r="T11" s="34">
        <v>66872.399999999994</v>
      </c>
      <c r="V11" s="25" t="s">
        <v>82</v>
      </c>
    </row>
    <row r="12" spans="1:22" ht="34.5" customHeight="1" thickBot="1" x14ac:dyDescent="0.4">
      <c r="A12" s="49" t="s">
        <v>66</v>
      </c>
      <c r="B12" s="41">
        <f>SUM(B13:B24)</f>
        <v>685</v>
      </c>
      <c r="C12" s="41">
        <f t="shared" ref="C12:R12" si="1">SUM(C13:C24)</f>
        <v>898</v>
      </c>
      <c r="D12" s="41">
        <f t="shared" si="1"/>
        <v>1014</v>
      </c>
      <c r="E12" s="41">
        <f t="shared" si="1"/>
        <v>994</v>
      </c>
      <c r="F12" s="41">
        <f t="shared" si="1"/>
        <v>1052</v>
      </c>
      <c r="G12" s="41">
        <f t="shared" si="1"/>
        <v>952</v>
      </c>
      <c r="H12" s="41">
        <f t="shared" si="1"/>
        <v>815</v>
      </c>
      <c r="I12" s="41">
        <f t="shared" si="1"/>
        <v>774</v>
      </c>
      <c r="J12" s="41">
        <f t="shared" si="1"/>
        <v>845</v>
      </c>
      <c r="K12" s="41">
        <f t="shared" si="1"/>
        <v>946</v>
      </c>
      <c r="L12" s="41">
        <f t="shared" si="1"/>
        <v>879</v>
      </c>
      <c r="M12" s="41">
        <f t="shared" si="1"/>
        <v>697</v>
      </c>
      <c r="N12" s="41">
        <f t="shared" si="1"/>
        <v>549</v>
      </c>
      <c r="O12" s="41">
        <f t="shared" si="1"/>
        <v>442</v>
      </c>
      <c r="P12" s="41">
        <f t="shared" si="1"/>
        <v>356</v>
      </c>
      <c r="Q12" s="41">
        <f t="shared" si="1"/>
        <v>247</v>
      </c>
      <c r="R12" s="41">
        <f t="shared" si="1"/>
        <v>316</v>
      </c>
      <c r="S12" s="41">
        <f>SUM(S13:S24)</f>
        <v>12465</v>
      </c>
      <c r="T12" s="34">
        <f>+T11+T10</f>
        <v>516406.4</v>
      </c>
      <c r="U12" s="23">
        <f>6*T12/1000</f>
        <v>3098.4384000000005</v>
      </c>
    </row>
    <row r="13" spans="1:22" ht="34.5" customHeight="1" x14ac:dyDescent="0.35">
      <c r="A13" s="61" t="s">
        <v>88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96"/>
      <c r="T13" s="34"/>
    </row>
    <row r="14" spans="1:22" ht="34.5" customHeight="1" x14ac:dyDescent="0.35">
      <c r="A14" s="58" t="s">
        <v>67</v>
      </c>
      <c r="B14" s="20">
        <f>B46+B78</f>
        <v>23</v>
      </c>
      <c r="C14" s="20">
        <f t="shared" ref="C14:R14" si="2">C46+C78</f>
        <v>27</v>
      </c>
      <c r="D14" s="20">
        <f t="shared" si="2"/>
        <v>45</v>
      </c>
      <c r="E14" s="20">
        <f t="shared" si="2"/>
        <v>43</v>
      </c>
      <c r="F14" s="20">
        <f t="shared" si="2"/>
        <v>46</v>
      </c>
      <c r="G14" s="20">
        <f t="shared" si="2"/>
        <v>63</v>
      </c>
      <c r="H14" s="20">
        <f t="shared" si="2"/>
        <v>31</v>
      </c>
      <c r="I14" s="20">
        <f t="shared" si="2"/>
        <v>40</v>
      </c>
      <c r="J14" s="20">
        <f t="shared" si="2"/>
        <v>54</v>
      </c>
      <c r="K14" s="20">
        <f t="shared" si="2"/>
        <v>61</v>
      </c>
      <c r="L14" s="20">
        <f t="shared" si="2"/>
        <v>54</v>
      </c>
      <c r="M14" s="20">
        <f t="shared" si="2"/>
        <v>46</v>
      </c>
      <c r="N14" s="20">
        <f t="shared" si="2"/>
        <v>34</v>
      </c>
      <c r="O14" s="20">
        <f t="shared" si="2"/>
        <v>44</v>
      </c>
      <c r="P14" s="20">
        <f t="shared" si="2"/>
        <v>46</v>
      </c>
      <c r="Q14" s="20">
        <f t="shared" si="2"/>
        <v>24</v>
      </c>
      <c r="R14" s="20">
        <f t="shared" si="2"/>
        <v>46</v>
      </c>
      <c r="S14" s="20">
        <f>S46+S78</f>
        <v>727</v>
      </c>
      <c r="T14" s="25"/>
    </row>
    <row r="15" spans="1:22" ht="34.5" customHeight="1" x14ac:dyDescent="0.35">
      <c r="A15" s="58" t="s">
        <v>68</v>
      </c>
      <c r="B15" s="20">
        <f t="shared" ref="B15:S15" si="3">B47+B79</f>
        <v>25</v>
      </c>
      <c r="C15" s="20">
        <f t="shared" si="3"/>
        <v>30</v>
      </c>
      <c r="D15" s="20">
        <f t="shared" si="3"/>
        <v>30</v>
      </c>
      <c r="E15" s="20">
        <f t="shared" si="3"/>
        <v>26</v>
      </c>
      <c r="F15" s="20">
        <f t="shared" si="3"/>
        <v>31</v>
      </c>
      <c r="G15" s="20">
        <f t="shared" si="3"/>
        <v>25</v>
      </c>
      <c r="H15" s="20">
        <f t="shared" si="3"/>
        <v>28</v>
      </c>
      <c r="I15" s="20">
        <f t="shared" si="3"/>
        <v>27</v>
      </c>
      <c r="J15" s="20">
        <f t="shared" si="3"/>
        <v>32</v>
      </c>
      <c r="K15" s="20">
        <f t="shared" si="3"/>
        <v>26</v>
      </c>
      <c r="L15" s="20">
        <f t="shared" si="3"/>
        <v>41</v>
      </c>
      <c r="M15" s="20">
        <f t="shared" si="3"/>
        <v>34</v>
      </c>
      <c r="N15" s="20">
        <f t="shared" si="3"/>
        <v>35</v>
      </c>
      <c r="O15" s="20">
        <f t="shared" si="3"/>
        <v>22</v>
      </c>
      <c r="P15" s="20">
        <f t="shared" si="3"/>
        <v>11</v>
      </c>
      <c r="Q15" s="20">
        <f t="shared" si="3"/>
        <v>11</v>
      </c>
      <c r="R15" s="20">
        <f t="shared" si="3"/>
        <v>24</v>
      </c>
      <c r="S15" s="20">
        <f t="shared" si="3"/>
        <v>458</v>
      </c>
      <c r="T15" s="25"/>
    </row>
    <row r="16" spans="1:22" ht="34.5" customHeight="1" x14ac:dyDescent="0.35">
      <c r="A16" s="58" t="s">
        <v>69</v>
      </c>
      <c r="B16" s="20">
        <f t="shared" ref="B16:S16" si="4">B48+B80</f>
        <v>21</v>
      </c>
      <c r="C16" s="20">
        <f t="shared" si="4"/>
        <v>13</v>
      </c>
      <c r="D16" s="20">
        <f t="shared" si="4"/>
        <v>28</v>
      </c>
      <c r="E16" s="20">
        <f t="shared" si="4"/>
        <v>35</v>
      </c>
      <c r="F16" s="20">
        <f t="shared" si="4"/>
        <v>27</v>
      </c>
      <c r="G16" s="20">
        <f t="shared" si="4"/>
        <v>25</v>
      </c>
      <c r="H16" s="20">
        <f t="shared" si="4"/>
        <v>31</v>
      </c>
      <c r="I16" s="20">
        <f t="shared" si="4"/>
        <v>19</v>
      </c>
      <c r="J16" s="20">
        <f t="shared" si="4"/>
        <v>23</v>
      </c>
      <c r="K16" s="20">
        <f t="shared" si="4"/>
        <v>29</v>
      </c>
      <c r="L16" s="20">
        <f t="shared" si="4"/>
        <v>42</v>
      </c>
      <c r="M16" s="20">
        <f t="shared" si="4"/>
        <v>31</v>
      </c>
      <c r="N16" s="20">
        <f t="shared" si="4"/>
        <v>18</v>
      </c>
      <c r="O16" s="20">
        <f t="shared" si="4"/>
        <v>18</v>
      </c>
      <c r="P16" s="20">
        <f t="shared" si="4"/>
        <v>17</v>
      </c>
      <c r="Q16" s="20">
        <f t="shared" si="4"/>
        <v>10</v>
      </c>
      <c r="R16" s="20">
        <f t="shared" si="4"/>
        <v>13</v>
      </c>
      <c r="S16" s="20">
        <f t="shared" si="4"/>
        <v>400</v>
      </c>
      <c r="T16" s="25"/>
    </row>
    <row r="17" spans="1:21" ht="34.5" customHeight="1" x14ac:dyDescent="0.35">
      <c r="A17" s="58" t="s">
        <v>70</v>
      </c>
      <c r="B17" s="20">
        <f t="shared" ref="B17:S17" si="5">B49+B81</f>
        <v>19</v>
      </c>
      <c r="C17" s="20">
        <f t="shared" si="5"/>
        <v>23</v>
      </c>
      <c r="D17" s="20">
        <f t="shared" si="5"/>
        <v>14</v>
      </c>
      <c r="E17" s="20">
        <f t="shared" si="5"/>
        <v>27</v>
      </c>
      <c r="F17" s="20">
        <f t="shared" si="5"/>
        <v>29</v>
      </c>
      <c r="G17" s="20">
        <f t="shared" si="5"/>
        <v>22</v>
      </c>
      <c r="H17" s="20">
        <f t="shared" si="5"/>
        <v>18</v>
      </c>
      <c r="I17" s="20">
        <f t="shared" si="5"/>
        <v>21</v>
      </c>
      <c r="J17" s="20">
        <f t="shared" si="5"/>
        <v>30</v>
      </c>
      <c r="K17" s="20">
        <f t="shared" si="5"/>
        <v>40</v>
      </c>
      <c r="L17" s="20">
        <f t="shared" si="5"/>
        <v>24</v>
      </c>
      <c r="M17" s="20">
        <f t="shared" si="5"/>
        <v>34</v>
      </c>
      <c r="N17" s="20">
        <f t="shared" si="5"/>
        <v>22</v>
      </c>
      <c r="O17" s="20">
        <f t="shared" si="5"/>
        <v>17</v>
      </c>
      <c r="P17" s="20">
        <f t="shared" si="5"/>
        <v>20</v>
      </c>
      <c r="Q17" s="20">
        <f t="shared" si="5"/>
        <v>16</v>
      </c>
      <c r="R17" s="20">
        <f t="shared" si="5"/>
        <v>10</v>
      </c>
      <c r="S17" s="20">
        <f t="shared" si="5"/>
        <v>386</v>
      </c>
      <c r="T17" s="25"/>
    </row>
    <row r="18" spans="1:21" ht="34.5" customHeight="1" x14ac:dyDescent="0.35">
      <c r="A18" s="58" t="s">
        <v>37</v>
      </c>
      <c r="B18" s="20">
        <f t="shared" ref="B18:S18" si="6">B50+B82</f>
        <v>27</v>
      </c>
      <c r="C18" s="20">
        <f t="shared" si="6"/>
        <v>37</v>
      </c>
      <c r="D18" s="20">
        <f t="shared" si="6"/>
        <v>43</v>
      </c>
      <c r="E18" s="20">
        <f t="shared" si="6"/>
        <v>42</v>
      </c>
      <c r="F18" s="20">
        <f t="shared" si="6"/>
        <v>52</v>
      </c>
      <c r="G18" s="20">
        <f t="shared" si="6"/>
        <v>33</v>
      </c>
      <c r="H18" s="20">
        <f t="shared" si="6"/>
        <v>33</v>
      </c>
      <c r="I18" s="20">
        <f t="shared" si="6"/>
        <v>39</v>
      </c>
      <c r="J18" s="20">
        <f t="shared" si="6"/>
        <v>38</v>
      </c>
      <c r="K18" s="20">
        <f t="shared" si="6"/>
        <v>48</v>
      </c>
      <c r="L18" s="20">
        <f t="shared" si="6"/>
        <v>27</v>
      </c>
      <c r="M18" s="20">
        <f t="shared" si="6"/>
        <v>34</v>
      </c>
      <c r="N18" s="20">
        <f t="shared" si="6"/>
        <v>26</v>
      </c>
      <c r="O18" s="20">
        <f t="shared" si="6"/>
        <v>18</v>
      </c>
      <c r="P18" s="20">
        <f t="shared" si="6"/>
        <v>26</v>
      </c>
      <c r="Q18" s="20">
        <f t="shared" si="6"/>
        <v>22</v>
      </c>
      <c r="R18" s="20">
        <f t="shared" si="6"/>
        <v>14</v>
      </c>
      <c r="S18" s="20">
        <f t="shared" si="6"/>
        <v>559</v>
      </c>
      <c r="T18" s="25"/>
    </row>
    <row r="19" spans="1:21" ht="34.5" customHeight="1" x14ac:dyDescent="0.35">
      <c r="A19" s="58" t="s">
        <v>71</v>
      </c>
      <c r="B19" s="20">
        <f t="shared" ref="B19:S19" si="7">B51+B83</f>
        <v>16</v>
      </c>
      <c r="C19" s="20">
        <f t="shared" si="7"/>
        <v>26</v>
      </c>
      <c r="D19" s="20">
        <f t="shared" si="7"/>
        <v>46</v>
      </c>
      <c r="E19" s="20">
        <f t="shared" si="7"/>
        <v>48</v>
      </c>
      <c r="F19" s="20">
        <f t="shared" si="7"/>
        <v>42</v>
      </c>
      <c r="G19" s="20">
        <f t="shared" si="7"/>
        <v>37</v>
      </c>
      <c r="H19" s="20">
        <f t="shared" si="7"/>
        <v>23</v>
      </c>
      <c r="I19" s="20">
        <f t="shared" si="7"/>
        <v>35</v>
      </c>
      <c r="J19" s="20">
        <f t="shared" si="7"/>
        <v>31</v>
      </c>
      <c r="K19" s="20">
        <f t="shared" si="7"/>
        <v>36</v>
      </c>
      <c r="L19" s="20">
        <f t="shared" si="7"/>
        <v>42</v>
      </c>
      <c r="M19" s="20">
        <f t="shared" si="7"/>
        <v>33</v>
      </c>
      <c r="N19" s="20">
        <f t="shared" si="7"/>
        <v>16</v>
      </c>
      <c r="O19" s="20">
        <f t="shared" si="7"/>
        <v>20</v>
      </c>
      <c r="P19" s="20">
        <f t="shared" si="7"/>
        <v>12</v>
      </c>
      <c r="Q19" s="20">
        <f t="shared" si="7"/>
        <v>9</v>
      </c>
      <c r="R19" s="20">
        <f t="shared" si="7"/>
        <v>11</v>
      </c>
      <c r="S19" s="20">
        <f t="shared" si="7"/>
        <v>483</v>
      </c>
      <c r="T19" s="25"/>
    </row>
    <row r="20" spans="1:21" ht="34.5" customHeight="1" x14ac:dyDescent="0.35">
      <c r="A20" s="58" t="s">
        <v>72</v>
      </c>
      <c r="B20" s="20">
        <f t="shared" ref="B20:S20" si="8">B52+B84</f>
        <v>7</v>
      </c>
      <c r="C20" s="20">
        <f t="shared" si="8"/>
        <v>49</v>
      </c>
      <c r="D20" s="20">
        <f t="shared" si="8"/>
        <v>63</v>
      </c>
      <c r="E20" s="20">
        <f t="shared" si="8"/>
        <v>49</v>
      </c>
      <c r="F20" s="20">
        <f t="shared" si="8"/>
        <v>39</v>
      </c>
      <c r="G20" s="20">
        <f t="shared" si="8"/>
        <v>57</v>
      </c>
      <c r="H20" s="20">
        <f t="shared" si="8"/>
        <v>37</v>
      </c>
      <c r="I20" s="20">
        <f t="shared" si="8"/>
        <v>50</v>
      </c>
      <c r="J20" s="20">
        <f t="shared" si="8"/>
        <v>56</v>
      </c>
      <c r="K20" s="20">
        <f t="shared" si="8"/>
        <v>55</v>
      </c>
      <c r="L20" s="20">
        <f t="shared" si="8"/>
        <v>63</v>
      </c>
      <c r="M20" s="20">
        <f t="shared" si="8"/>
        <v>34</v>
      </c>
      <c r="N20" s="20">
        <f t="shared" si="8"/>
        <v>39</v>
      </c>
      <c r="O20" s="20">
        <f t="shared" si="8"/>
        <v>33</v>
      </c>
      <c r="P20" s="20">
        <f t="shared" si="8"/>
        <v>45</v>
      </c>
      <c r="Q20" s="20">
        <f t="shared" si="8"/>
        <v>25</v>
      </c>
      <c r="R20" s="20">
        <f t="shared" si="8"/>
        <v>32</v>
      </c>
      <c r="S20" s="20">
        <f t="shared" si="8"/>
        <v>734</v>
      </c>
      <c r="T20" s="25"/>
    </row>
    <row r="21" spans="1:21" ht="34.5" customHeight="1" x14ac:dyDescent="0.35">
      <c r="A21" s="58" t="s">
        <v>73</v>
      </c>
      <c r="B21" s="20">
        <f t="shared" ref="B21:S21" si="9">B53+B85</f>
        <v>10</v>
      </c>
      <c r="C21" s="20">
        <f t="shared" si="9"/>
        <v>14</v>
      </c>
      <c r="D21" s="20">
        <f t="shared" si="9"/>
        <v>13</v>
      </c>
      <c r="E21" s="20">
        <f t="shared" si="9"/>
        <v>14</v>
      </c>
      <c r="F21" s="20">
        <f t="shared" si="9"/>
        <v>23</v>
      </c>
      <c r="G21" s="20">
        <f t="shared" si="9"/>
        <v>36</v>
      </c>
      <c r="H21" s="20">
        <f t="shared" si="9"/>
        <v>23</v>
      </c>
      <c r="I21" s="20">
        <f t="shared" si="9"/>
        <v>27</v>
      </c>
      <c r="J21" s="20">
        <f t="shared" si="9"/>
        <v>28</v>
      </c>
      <c r="K21" s="20">
        <f t="shared" si="9"/>
        <v>28</v>
      </c>
      <c r="L21" s="20">
        <f t="shared" si="9"/>
        <v>24</v>
      </c>
      <c r="M21" s="20">
        <f t="shared" si="9"/>
        <v>25</v>
      </c>
      <c r="N21" s="20">
        <f t="shared" si="9"/>
        <v>13</v>
      </c>
      <c r="O21" s="20">
        <f t="shared" si="9"/>
        <v>15</v>
      </c>
      <c r="P21" s="20">
        <f t="shared" si="9"/>
        <v>6</v>
      </c>
      <c r="Q21" s="20">
        <f t="shared" si="9"/>
        <v>8</v>
      </c>
      <c r="R21" s="20">
        <f t="shared" si="9"/>
        <v>9</v>
      </c>
      <c r="S21" s="20">
        <f t="shared" si="9"/>
        <v>316</v>
      </c>
      <c r="T21" s="25"/>
    </row>
    <row r="22" spans="1:21" ht="34.5" customHeight="1" x14ac:dyDescent="0.35">
      <c r="A22" s="58" t="s">
        <v>74</v>
      </c>
      <c r="B22" s="20">
        <f t="shared" ref="B22:S22" si="10">B54+B86</f>
        <v>3</v>
      </c>
      <c r="C22" s="20">
        <f t="shared" si="10"/>
        <v>12</v>
      </c>
      <c r="D22" s="20">
        <f t="shared" si="10"/>
        <v>9</v>
      </c>
      <c r="E22" s="20">
        <f t="shared" si="10"/>
        <v>15</v>
      </c>
      <c r="F22" s="20">
        <f t="shared" si="10"/>
        <v>15</v>
      </c>
      <c r="G22" s="20">
        <f t="shared" si="10"/>
        <v>14</v>
      </c>
      <c r="H22" s="20">
        <f t="shared" si="10"/>
        <v>14</v>
      </c>
      <c r="I22" s="20">
        <f t="shared" si="10"/>
        <v>16</v>
      </c>
      <c r="J22" s="20">
        <f t="shared" si="10"/>
        <v>13</v>
      </c>
      <c r="K22" s="20">
        <f t="shared" si="10"/>
        <v>21</v>
      </c>
      <c r="L22" s="20">
        <f t="shared" si="10"/>
        <v>29</v>
      </c>
      <c r="M22" s="20">
        <f t="shared" si="10"/>
        <v>22</v>
      </c>
      <c r="N22" s="20">
        <f t="shared" si="10"/>
        <v>19</v>
      </c>
      <c r="O22" s="20">
        <f t="shared" si="10"/>
        <v>25</v>
      </c>
      <c r="P22" s="20">
        <f t="shared" si="10"/>
        <v>11</v>
      </c>
      <c r="Q22" s="20">
        <f t="shared" si="10"/>
        <v>14</v>
      </c>
      <c r="R22" s="20">
        <f t="shared" si="10"/>
        <v>20</v>
      </c>
      <c r="S22" s="20">
        <f t="shared" si="10"/>
        <v>272</v>
      </c>
      <c r="T22" s="25"/>
    </row>
    <row r="23" spans="1:21" ht="34.5" customHeight="1" x14ac:dyDescent="0.35">
      <c r="A23" s="58" t="s">
        <v>75</v>
      </c>
      <c r="B23" s="20">
        <f t="shared" ref="B23:S23" si="11">B55+B87</f>
        <v>436</v>
      </c>
      <c r="C23" s="20">
        <f t="shared" si="11"/>
        <v>554</v>
      </c>
      <c r="D23" s="20">
        <f t="shared" si="11"/>
        <v>599</v>
      </c>
      <c r="E23" s="20">
        <f t="shared" si="11"/>
        <v>573</v>
      </c>
      <c r="F23" s="20">
        <f t="shared" si="11"/>
        <v>622</v>
      </c>
      <c r="G23" s="20">
        <f t="shared" si="11"/>
        <v>539</v>
      </c>
      <c r="H23" s="20">
        <f t="shared" si="11"/>
        <v>466</v>
      </c>
      <c r="I23" s="20">
        <f t="shared" si="11"/>
        <v>406</v>
      </c>
      <c r="J23" s="20">
        <f t="shared" si="11"/>
        <v>446</v>
      </c>
      <c r="K23" s="20">
        <f t="shared" si="11"/>
        <v>505</v>
      </c>
      <c r="L23" s="20">
        <f t="shared" si="11"/>
        <v>450</v>
      </c>
      <c r="M23" s="20">
        <f t="shared" si="11"/>
        <v>334</v>
      </c>
      <c r="N23" s="20">
        <f t="shared" si="11"/>
        <v>253</v>
      </c>
      <c r="O23" s="20">
        <f t="shared" si="11"/>
        <v>161</v>
      </c>
      <c r="P23" s="20">
        <f t="shared" si="11"/>
        <v>119</v>
      </c>
      <c r="Q23" s="20">
        <f t="shared" si="11"/>
        <v>79</v>
      </c>
      <c r="R23" s="20">
        <f t="shared" si="11"/>
        <v>98</v>
      </c>
      <c r="S23" s="20">
        <f t="shared" si="11"/>
        <v>6642</v>
      </c>
      <c r="T23" s="25"/>
    </row>
    <row r="24" spans="1:21" ht="34.5" customHeight="1" thickBot="1" x14ac:dyDescent="0.4">
      <c r="A24" s="59" t="s">
        <v>76</v>
      </c>
      <c r="B24" s="46">
        <f t="shared" ref="B24:R24" si="12">B56+B88</f>
        <v>98</v>
      </c>
      <c r="C24" s="46">
        <f t="shared" si="12"/>
        <v>113</v>
      </c>
      <c r="D24" s="46">
        <f t="shared" si="12"/>
        <v>124</v>
      </c>
      <c r="E24" s="46">
        <f t="shared" si="12"/>
        <v>122</v>
      </c>
      <c r="F24" s="46">
        <f t="shared" si="12"/>
        <v>126</v>
      </c>
      <c r="G24" s="46">
        <f t="shared" si="12"/>
        <v>101</v>
      </c>
      <c r="H24" s="46">
        <f t="shared" si="12"/>
        <v>111</v>
      </c>
      <c r="I24" s="46">
        <f t="shared" si="12"/>
        <v>94</v>
      </c>
      <c r="J24" s="46">
        <f t="shared" si="12"/>
        <v>94</v>
      </c>
      <c r="K24" s="46">
        <f t="shared" si="12"/>
        <v>97</v>
      </c>
      <c r="L24" s="46">
        <f t="shared" si="12"/>
        <v>83</v>
      </c>
      <c r="M24" s="46">
        <f t="shared" si="12"/>
        <v>70</v>
      </c>
      <c r="N24" s="46">
        <f t="shared" si="12"/>
        <v>74</v>
      </c>
      <c r="O24" s="46">
        <f t="shared" si="12"/>
        <v>69</v>
      </c>
      <c r="P24" s="46">
        <f t="shared" si="12"/>
        <v>43</v>
      </c>
      <c r="Q24" s="46">
        <f t="shared" si="12"/>
        <v>29</v>
      </c>
      <c r="R24" s="46">
        <f t="shared" si="12"/>
        <v>39</v>
      </c>
      <c r="S24" s="46">
        <f>S56+S88</f>
        <v>1488</v>
      </c>
      <c r="T24" s="25"/>
    </row>
    <row r="25" spans="1:21" ht="34.5" customHeight="1" thickBot="1" x14ac:dyDescent="0.4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21" ht="34.5" customHeight="1" thickBot="1" x14ac:dyDescent="0.4">
      <c r="A26" s="49" t="s">
        <v>77</v>
      </c>
      <c r="B26" s="41">
        <f>+B28</f>
        <v>556</v>
      </c>
      <c r="C26" s="41">
        <f t="shared" ref="C26:R26" si="13">+C28</f>
        <v>756</v>
      </c>
      <c r="D26" s="41">
        <f t="shared" si="13"/>
        <v>855</v>
      </c>
      <c r="E26" s="41">
        <f t="shared" si="13"/>
        <v>981</v>
      </c>
      <c r="F26" s="41">
        <f t="shared" si="13"/>
        <v>955</v>
      </c>
      <c r="G26" s="41">
        <f t="shared" si="13"/>
        <v>911</v>
      </c>
      <c r="H26" s="41">
        <f t="shared" si="13"/>
        <v>804</v>
      </c>
      <c r="I26" s="41">
        <f t="shared" si="13"/>
        <v>767</v>
      </c>
      <c r="J26" s="41">
        <f t="shared" si="13"/>
        <v>856</v>
      </c>
      <c r="K26" s="41">
        <f t="shared" si="13"/>
        <v>966</v>
      </c>
      <c r="L26" s="41">
        <f t="shared" si="13"/>
        <v>913</v>
      </c>
      <c r="M26" s="41">
        <f t="shared" si="13"/>
        <v>780</v>
      </c>
      <c r="N26" s="41">
        <f t="shared" si="13"/>
        <v>640</v>
      </c>
      <c r="O26" s="41">
        <f t="shared" si="13"/>
        <v>481</v>
      </c>
      <c r="P26" s="41">
        <f t="shared" si="13"/>
        <v>432</v>
      </c>
      <c r="Q26" s="41">
        <f t="shared" si="13"/>
        <v>310</v>
      </c>
      <c r="R26" s="41">
        <f t="shared" si="13"/>
        <v>418</v>
      </c>
      <c r="S26" s="49">
        <f>S28</f>
        <v>12403</v>
      </c>
      <c r="T26" s="34"/>
    </row>
    <row r="27" spans="1:21" ht="34.5" customHeight="1" x14ac:dyDescent="0.35">
      <c r="A27" s="33" t="s">
        <v>90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1"/>
      <c r="T27" s="34"/>
    </row>
    <row r="28" spans="1:21" s="93" customFormat="1" ht="34.5" customHeight="1" thickBot="1" x14ac:dyDescent="0.4">
      <c r="A28" s="54" t="s">
        <v>78</v>
      </c>
      <c r="B28" s="55">
        <f>B60+B92</f>
        <v>556</v>
      </c>
      <c r="C28" s="55">
        <f t="shared" ref="C28:R28" si="14">C60+C92</f>
        <v>756</v>
      </c>
      <c r="D28" s="55">
        <f t="shared" si="14"/>
        <v>855</v>
      </c>
      <c r="E28" s="55">
        <f t="shared" si="14"/>
        <v>981</v>
      </c>
      <c r="F28" s="55">
        <f t="shared" si="14"/>
        <v>955</v>
      </c>
      <c r="G28" s="55">
        <f t="shared" si="14"/>
        <v>911</v>
      </c>
      <c r="H28" s="55">
        <f t="shared" si="14"/>
        <v>804</v>
      </c>
      <c r="I28" s="55">
        <f t="shared" si="14"/>
        <v>767</v>
      </c>
      <c r="J28" s="55">
        <f t="shared" si="14"/>
        <v>856</v>
      </c>
      <c r="K28" s="55">
        <f t="shared" si="14"/>
        <v>966</v>
      </c>
      <c r="L28" s="55">
        <f t="shared" si="14"/>
        <v>913</v>
      </c>
      <c r="M28" s="55">
        <f t="shared" si="14"/>
        <v>780</v>
      </c>
      <c r="N28" s="55">
        <f t="shared" si="14"/>
        <v>640</v>
      </c>
      <c r="O28" s="55">
        <f t="shared" si="14"/>
        <v>481</v>
      </c>
      <c r="P28" s="55">
        <f t="shared" si="14"/>
        <v>432</v>
      </c>
      <c r="Q28" s="55">
        <f t="shared" si="14"/>
        <v>310</v>
      </c>
      <c r="R28" s="55">
        <f t="shared" si="14"/>
        <v>418</v>
      </c>
      <c r="S28" s="55">
        <f>S60+S92</f>
        <v>12403</v>
      </c>
      <c r="U28" s="94"/>
    </row>
    <row r="29" spans="1:21" ht="34.5" customHeight="1" thickBot="1" x14ac:dyDescent="0.4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21" ht="34.5" customHeight="1" thickBot="1" x14ac:dyDescent="0.4">
      <c r="A30" s="49" t="s">
        <v>79</v>
      </c>
      <c r="B30" s="41">
        <f>+B31+B32</f>
        <v>289</v>
      </c>
      <c r="C30" s="41">
        <f t="shared" ref="C30:R30" si="15">+C31+C32</f>
        <v>440</v>
      </c>
      <c r="D30" s="41">
        <f t="shared" si="15"/>
        <v>420</v>
      </c>
      <c r="E30" s="41">
        <f t="shared" si="15"/>
        <v>452</v>
      </c>
      <c r="F30" s="41">
        <f t="shared" si="15"/>
        <v>447</v>
      </c>
      <c r="G30" s="41">
        <f t="shared" si="15"/>
        <v>410</v>
      </c>
      <c r="H30" s="41">
        <f t="shared" si="15"/>
        <v>406</v>
      </c>
      <c r="I30" s="41">
        <f t="shared" si="15"/>
        <v>383</v>
      </c>
      <c r="J30" s="41">
        <f t="shared" si="15"/>
        <v>393</v>
      </c>
      <c r="K30" s="41">
        <f t="shared" si="15"/>
        <v>376</v>
      </c>
      <c r="L30" s="41">
        <f t="shared" si="15"/>
        <v>424</v>
      </c>
      <c r="M30" s="41">
        <f t="shared" si="15"/>
        <v>365</v>
      </c>
      <c r="N30" s="41">
        <f t="shared" si="15"/>
        <v>293</v>
      </c>
      <c r="O30" s="41">
        <f t="shared" si="15"/>
        <v>238</v>
      </c>
      <c r="P30" s="41">
        <f t="shared" si="15"/>
        <v>199</v>
      </c>
      <c r="Q30" s="41">
        <f t="shared" si="15"/>
        <v>193</v>
      </c>
      <c r="R30" s="41">
        <f t="shared" si="15"/>
        <v>195</v>
      </c>
      <c r="S30" s="49">
        <f>S32</f>
        <v>5926</v>
      </c>
      <c r="T30" s="34"/>
    </row>
    <row r="31" spans="1:21" ht="34.5" customHeight="1" x14ac:dyDescent="0.35">
      <c r="A31" s="33" t="s">
        <v>89</v>
      </c>
      <c r="B31" s="71"/>
      <c r="C31" s="72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1"/>
      <c r="T31" s="34"/>
    </row>
    <row r="32" spans="1:21" ht="34.5" customHeight="1" thickBot="1" x14ac:dyDescent="0.4">
      <c r="A32" s="54" t="s">
        <v>80</v>
      </c>
      <c r="B32" s="55">
        <f>B64+B96</f>
        <v>289</v>
      </c>
      <c r="C32" s="55">
        <f t="shared" ref="C32:R32" si="16">C64+C96</f>
        <v>440</v>
      </c>
      <c r="D32" s="55">
        <f t="shared" si="16"/>
        <v>420</v>
      </c>
      <c r="E32" s="55">
        <f t="shared" si="16"/>
        <v>452</v>
      </c>
      <c r="F32" s="55">
        <f t="shared" si="16"/>
        <v>447</v>
      </c>
      <c r="G32" s="55">
        <f t="shared" si="16"/>
        <v>410</v>
      </c>
      <c r="H32" s="55">
        <f t="shared" si="16"/>
        <v>406</v>
      </c>
      <c r="I32" s="55">
        <f t="shared" si="16"/>
        <v>383</v>
      </c>
      <c r="J32" s="55">
        <f t="shared" si="16"/>
        <v>393</v>
      </c>
      <c r="K32" s="55">
        <f t="shared" si="16"/>
        <v>376</v>
      </c>
      <c r="L32" s="55">
        <f t="shared" si="16"/>
        <v>424</v>
      </c>
      <c r="M32" s="55">
        <f t="shared" si="16"/>
        <v>365</v>
      </c>
      <c r="N32" s="55">
        <f t="shared" si="16"/>
        <v>293</v>
      </c>
      <c r="O32" s="55">
        <f t="shared" si="16"/>
        <v>238</v>
      </c>
      <c r="P32" s="55">
        <f t="shared" si="16"/>
        <v>199</v>
      </c>
      <c r="Q32" s="55">
        <f t="shared" si="16"/>
        <v>193</v>
      </c>
      <c r="R32" s="55">
        <f t="shared" si="16"/>
        <v>195</v>
      </c>
      <c r="S32" s="55">
        <f>S64+S96</f>
        <v>5926</v>
      </c>
      <c r="T32" s="25"/>
    </row>
    <row r="33" spans="1:40" ht="34.5" customHeight="1" thickBot="1" x14ac:dyDescent="0.4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40" ht="34.5" customHeight="1" thickBot="1" x14ac:dyDescent="0.4">
      <c r="A34" s="49" t="s">
        <v>85</v>
      </c>
      <c r="B34" s="41">
        <f t="shared" ref="B34:R34" si="17">+B66+B98</f>
        <v>437</v>
      </c>
      <c r="C34" s="41">
        <f t="shared" si="17"/>
        <v>585</v>
      </c>
      <c r="D34" s="41">
        <f t="shared" si="17"/>
        <v>647</v>
      </c>
      <c r="E34" s="41">
        <f t="shared" si="17"/>
        <v>679</v>
      </c>
      <c r="F34" s="41">
        <f t="shared" si="17"/>
        <v>700</v>
      </c>
      <c r="G34" s="41">
        <f t="shared" si="17"/>
        <v>628</v>
      </c>
      <c r="H34" s="41">
        <f t="shared" si="17"/>
        <v>607</v>
      </c>
      <c r="I34" s="41">
        <f t="shared" si="17"/>
        <v>612</v>
      </c>
      <c r="J34" s="41">
        <f t="shared" si="17"/>
        <v>563</v>
      </c>
      <c r="K34" s="41">
        <f t="shared" si="17"/>
        <v>630</v>
      </c>
      <c r="L34" s="41">
        <f t="shared" si="17"/>
        <v>656</v>
      </c>
      <c r="M34" s="41">
        <f t="shared" si="17"/>
        <v>602</v>
      </c>
      <c r="N34" s="41">
        <f t="shared" si="17"/>
        <v>508</v>
      </c>
      <c r="O34" s="41">
        <f t="shared" si="17"/>
        <v>438</v>
      </c>
      <c r="P34" s="41">
        <f t="shared" si="17"/>
        <v>344</v>
      </c>
      <c r="Q34" s="41">
        <f t="shared" si="17"/>
        <v>337</v>
      </c>
      <c r="R34" s="41">
        <f t="shared" si="17"/>
        <v>452</v>
      </c>
      <c r="S34" s="49">
        <f>S35</f>
        <v>9425</v>
      </c>
    </row>
    <row r="35" spans="1:40" ht="34.5" customHeight="1" thickBot="1" x14ac:dyDescent="0.4">
      <c r="A35" s="59" t="s">
        <v>86</v>
      </c>
      <c r="B35" s="46">
        <f>B67+B99</f>
        <v>437</v>
      </c>
      <c r="C35" s="46">
        <f t="shared" ref="C35:R35" si="18">C67+C99</f>
        <v>585</v>
      </c>
      <c r="D35" s="46">
        <f t="shared" si="18"/>
        <v>647</v>
      </c>
      <c r="E35" s="46">
        <f t="shared" si="18"/>
        <v>679</v>
      </c>
      <c r="F35" s="46">
        <f t="shared" si="18"/>
        <v>700</v>
      </c>
      <c r="G35" s="46">
        <f t="shared" si="18"/>
        <v>628</v>
      </c>
      <c r="H35" s="46">
        <f t="shared" si="18"/>
        <v>607</v>
      </c>
      <c r="I35" s="46">
        <f t="shared" si="18"/>
        <v>612</v>
      </c>
      <c r="J35" s="46">
        <f t="shared" si="18"/>
        <v>563</v>
      </c>
      <c r="K35" s="46">
        <f t="shared" si="18"/>
        <v>630</v>
      </c>
      <c r="L35" s="46">
        <f t="shared" si="18"/>
        <v>656</v>
      </c>
      <c r="M35" s="46">
        <f t="shared" si="18"/>
        <v>602</v>
      </c>
      <c r="N35" s="46">
        <f t="shared" si="18"/>
        <v>508</v>
      </c>
      <c r="O35" s="46">
        <f t="shared" si="18"/>
        <v>438</v>
      </c>
      <c r="P35" s="46">
        <f t="shared" si="18"/>
        <v>344</v>
      </c>
      <c r="Q35" s="46">
        <f t="shared" si="18"/>
        <v>337</v>
      </c>
      <c r="R35" s="46">
        <f t="shared" si="18"/>
        <v>452</v>
      </c>
      <c r="S35" s="46">
        <f>S67+S99</f>
        <v>9425</v>
      </c>
    </row>
    <row r="38" spans="1:40" ht="34.5" customHeight="1" x14ac:dyDescent="0.35">
      <c r="G38" s="7"/>
      <c r="H38" s="7"/>
      <c r="I38" s="7"/>
      <c r="J38" s="9" t="s">
        <v>104</v>
      </c>
      <c r="K38" s="7"/>
      <c r="L38" s="7"/>
      <c r="M38" s="7"/>
      <c r="AD38" s="38"/>
    </row>
    <row r="39" spans="1:40" ht="34.5" customHeight="1" x14ac:dyDescent="0.35">
      <c r="G39" s="7"/>
      <c r="H39" s="7"/>
      <c r="I39" s="7"/>
      <c r="J39" s="9" t="s">
        <v>64</v>
      </c>
      <c r="K39" s="7"/>
      <c r="L39" s="7"/>
      <c r="M39" s="7"/>
      <c r="AD39" s="38"/>
    </row>
    <row r="40" spans="1:40" ht="34.5" customHeight="1" thickBot="1" x14ac:dyDescent="0.4">
      <c r="I40" s="28"/>
      <c r="AD40" s="38"/>
    </row>
    <row r="41" spans="1:40" ht="34.5" customHeight="1" thickBot="1" x14ac:dyDescent="0.4">
      <c r="A41" s="90">
        <v>2015</v>
      </c>
      <c r="B41" s="29" t="s">
        <v>3</v>
      </c>
      <c r="C41" s="29" t="s">
        <v>4</v>
      </c>
      <c r="D41" s="29" t="s">
        <v>5</v>
      </c>
      <c r="E41" s="29" t="s">
        <v>6</v>
      </c>
      <c r="F41" s="29" t="s">
        <v>7</v>
      </c>
      <c r="G41" s="29" t="s">
        <v>8</v>
      </c>
      <c r="H41" s="29" t="s">
        <v>9</v>
      </c>
      <c r="I41" s="29" t="s">
        <v>10</v>
      </c>
      <c r="J41" s="29" t="s">
        <v>39</v>
      </c>
      <c r="K41" s="29" t="s">
        <v>12</v>
      </c>
      <c r="L41" s="29" t="s">
        <v>13</v>
      </c>
      <c r="M41" s="29" t="s">
        <v>14</v>
      </c>
      <c r="N41" s="29" t="s">
        <v>15</v>
      </c>
      <c r="O41" s="29" t="s">
        <v>16</v>
      </c>
      <c r="P41" s="29" t="s">
        <v>17</v>
      </c>
      <c r="Q41" s="29" t="s">
        <v>18</v>
      </c>
      <c r="R41" s="29" t="s">
        <v>19</v>
      </c>
      <c r="S41" s="29" t="s">
        <v>20</v>
      </c>
      <c r="T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</row>
    <row r="42" spans="1:40" ht="34.5" customHeight="1" thickBot="1" x14ac:dyDescent="0.4">
      <c r="A42" s="31" t="s">
        <v>21</v>
      </c>
      <c r="B42" s="14">
        <f>+B43+LIMARI!B46+ELQUI!B48</f>
        <v>20284</v>
      </c>
      <c r="C42" s="14">
        <f>+C43+LIMARI!C46+ELQUI!C48</f>
        <v>20346</v>
      </c>
      <c r="D42" s="14">
        <f>+D43+LIMARI!D46+ELQUI!D48</f>
        <v>19638</v>
      </c>
      <c r="E42" s="14">
        <f>+E43+LIMARI!E46+ELQUI!E48</f>
        <v>21592</v>
      </c>
      <c r="F42" s="14">
        <f>+F43+LIMARI!F46+ELQUI!F48</f>
        <v>24120</v>
      </c>
      <c r="G42" s="14">
        <f>+G43+LIMARI!G46+ELQUI!G48</f>
        <v>23550</v>
      </c>
      <c r="H42" s="14">
        <f>+H43+LIMARI!H46+ELQUI!H48</f>
        <v>20889</v>
      </c>
      <c r="I42" s="14">
        <f>+I43+LIMARI!I46+ELQUI!I48</f>
        <v>19559</v>
      </c>
      <c r="J42" s="14">
        <f>+J43+LIMARI!J46+ELQUI!J48</f>
        <v>20161</v>
      </c>
      <c r="K42" s="14">
        <f>+K43+LIMARI!K46+ELQUI!K48</f>
        <v>19955</v>
      </c>
      <c r="L42" s="14">
        <f>+L43+LIMARI!L46+ELQUI!L48</f>
        <v>19432</v>
      </c>
      <c r="M42" s="14">
        <f>+M43+LIMARI!M46+ELQUI!M48</f>
        <v>16405</v>
      </c>
      <c r="N42" s="14">
        <f>+N43+LIMARI!N46+ELQUI!N48</f>
        <v>13576</v>
      </c>
      <c r="O42" s="14">
        <f>+O43+LIMARI!O46+ELQUI!O48</f>
        <v>10939</v>
      </c>
      <c r="P42" s="14">
        <f>+P43+LIMARI!P46+ELQUI!P48</f>
        <v>9480</v>
      </c>
      <c r="Q42" s="14">
        <f>+Q43+LIMARI!Q46+ELQUI!Q48</f>
        <v>7005</v>
      </c>
      <c r="R42" s="14">
        <f>+R43+LIMARI!R46+ELQUI!R48</f>
        <v>10467</v>
      </c>
      <c r="S42" s="14">
        <f>+S43+LIMARI!S46+ELQUI!S48</f>
        <v>297723</v>
      </c>
      <c r="T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</row>
    <row r="43" spans="1:40" ht="34.5" customHeight="1" thickBot="1" x14ac:dyDescent="0.4">
      <c r="A43" s="31" t="s">
        <v>65</v>
      </c>
      <c r="B43" s="14">
        <f>+B44+B58+B62+B66</f>
        <v>941</v>
      </c>
      <c r="C43" s="14">
        <f t="shared" ref="C43:R43" si="19">+C44+C58+C62+C66</f>
        <v>1280</v>
      </c>
      <c r="D43" s="14">
        <f t="shared" si="19"/>
        <v>1430</v>
      </c>
      <c r="E43" s="14">
        <f t="shared" si="19"/>
        <v>1500</v>
      </c>
      <c r="F43" s="14">
        <f t="shared" si="19"/>
        <v>1501</v>
      </c>
      <c r="G43" s="14">
        <f t="shared" si="19"/>
        <v>1453</v>
      </c>
      <c r="H43" s="14">
        <f t="shared" si="19"/>
        <v>1370</v>
      </c>
      <c r="I43" s="14">
        <f t="shared" si="19"/>
        <v>1351</v>
      </c>
      <c r="J43" s="14">
        <f t="shared" si="19"/>
        <v>1392</v>
      </c>
      <c r="K43" s="14">
        <f t="shared" si="19"/>
        <v>1447</v>
      </c>
      <c r="L43" s="14">
        <f t="shared" si="19"/>
        <v>1403</v>
      </c>
      <c r="M43" s="14">
        <f t="shared" si="19"/>
        <v>1161</v>
      </c>
      <c r="N43" s="14">
        <f t="shared" si="19"/>
        <v>922</v>
      </c>
      <c r="O43" s="14">
        <f t="shared" si="19"/>
        <v>757</v>
      </c>
      <c r="P43" s="14">
        <f t="shared" si="19"/>
        <v>669</v>
      </c>
      <c r="Q43" s="14">
        <f t="shared" si="19"/>
        <v>551</v>
      </c>
      <c r="R43" s="14">
        <f t="shared" si="19"/>
        <v>740</v>
      </c>
      <c r="S43" s="14">
        <f>+S44+S58+S62+S66</f>
        <v>19896</v>
      </c>
      <c r="T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</row>
    <row r="44" spans="1:40" ht="34.5" customHeight="1" thickBot="1" x14ac:dyDescent="0.4">
      <c r="A44" s="30" t="s">
        <v>66</v>
      </c>
      <c r="B44" s="12">
        <f>SUM(B45:B56)</f>
        <v>338</v>
      </c>
      <c r="C44" s="12">
        <f t="shared" ref="C44:R44" si="20">SUM(C45:C56)</f>
        <v>445</v>
      </c>
      <c r="D44" s="12">
        <f t="shared" si="20"/>
        <v>507</v>
      </c>
      <c r="E44" s="12">
        <f t="shared" si="20"/>
        <v>488</v>
      </c>
      <c r="F44" s="12">
        <f t="shared" si="20"/>
        <v>518</v>
      </c>
      <c r="G44" s="12">
        <f t="shared" si="20"/>
        <v>488</v>
      </c>
      <c r="H44" s="12">
        <f t="shared" si="20"/>
        <v>439</v>
      </c>
      <c r="I44" s="12">
        <f t="shared" si="20"/>
        <v>424</v>
      </c>
      <c r="J44" s="12">
        <f t="shared" si="20"/>
        <v>450</v>
      </c>
      <c r="K44" s="12">
        <f t="shared" si="20"/>
        <v>487</v>
      </c>
      <c r="L44" s="12">
        <f t="shared" si="20"/>
        <v>425</v>
      </c>
      <c r="M44" s="12">
        <f t="shared" si="20"/>
        <v>359</v>
      </c>
      <c r="N44" s="12">
        <f t="shared" si="20"/>
        <v>278</v>
      </c>
      <c r="O44" s="12">
        <f t="shared" si="20"/>
        <v>205</v>
      </c>
      <c r="P44" s="12">
        <f t="shared" si="20"/>
        <v>182</v>
      </c>
      <c r="Q44" s="12">
        <f t="shared" si="20"/>
        <v>132</v>
      </c>
      <c r="R44" s="12">
        <f t="shared" si="20"/>
        <v>173</v>
      </c>
      <c r="S44" s="12">
        <f>SUM(S46:S56)</f>
        <v>6342</v>
      </c>
      <c r="T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</row>
    <row r="45" spans="1:40" ht="34.5" customHeight="1" x14ac:dyDescent="0.35">
      <c r="A45" s="61" t="s">
        <v>88</v>
      </c>
      <c r="B45" s="107"/>
      <c r="C45" s="91"/>
      <c r="D45" s="106"/>
      <c r="E45" s="91"/>
      <c r="F45" s="106"/>
      <c r="G45" s="91"/>
      <c r="H45" s="106"/>
      <c r="I45" s="91"/>
      <c r="J45" s="106"/>
      <c r="K45" s="91"/>
      <c r="L45" s="106"/>
      <c r="M45" s="91"/>
      <c r="N45" s="106"/>
      <c r="O45" s="91"/>
      <c r="P45" s="106"/>
      <c r="Q45" s="91"/>
      <c r="R45" s="106"/>
      <c r="S45" s="91"/>
      <c r="T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</row>
    <row r="46" spans="1:40" ht="34.5" customHeight="1" x14ac:dyDescent="0.35">
      <c r="A46" s="58" t="s">
        <v>67</v>
      </c>
      <c r="B46" s="58">
        <v>10</v>
      </c>
      <c r="C46" s="20">
        <v>10</v>
      </c>
      <c r="D46" s="20">
        <v>25</v>
      </c>
      <c r="E46" s="20">
        <v>23</v>
      </c>
      <c r="F46" s="20">
        <v>20</v>
      </c>
      <c r="G46" s="20">
        <v>34</v>
      </c>
      <c r="H46" s="20">
        <v>17</v>
      </c>
      <c r="I46" s="20">
        <v>22</v>
      </c>
      <c r="J46" s="20">
        <v>28</v>
      </c>
      <c r="K46" s="20">
        <v>32</v>
      </c>
      <c r="L46" s="20">
        <v>23</v>
      </c>
      <c r="M46" s="20">
        <v>23</v>
      </c>
      <c r="N46" s="20">
        <v>16</v>
      </c>
      <c r="O46" s="20">
        <v>16</v>
      </c>
      <c r="P46" s="20">
        <v>19</v>
      </c>
      <c r="Q46" s="20">
        <v>14</v>
      </c>
      <c r="R46" s="20">
        <v>27</v>
      </c>
      <c r="S46" s="58">
        <f t="shared" ref="S46:S51" si="21">SUM(B46:R46)</f>
        <v>359</v>
      </c>
      <c r="T46" s="25"/>
    </row>
    <row r="47" spans="1:40" ht="34.5" customHeight="1" x14ac:dyDescent="0.35">
      <c r="A47" s="58" t="s">
        <v>68</v>
      </c>
      <c r="B47" s="58">
        <v>12</v>
      </c>
      <c r="C47" s="20">
        <v>18</v>
      </c>
      <c r="D47" s="20">
        <v>11</v>
      </c>
      <c r="E47" s="20">
        <v>13</v>
      </c>
      <c r="F47" s="20">
        <v>19</v>
      </c>
      <c r="G47" s="20">
        <v>15</v>
      </c>
      <c r="H47" s="20">
        <v>14</v>
      </c>
      <c r="I47" s="20">
        <v>12</v>
      </c>
      <c r="J47" s="20">
        <v>14</v>
      </c>
      <c r="K47" s="20">
        <v>15</v>
      </c>
      <c r="L47" s="20">
        <v>14</v>
      </c>
      <c r="M47" s="20">
        <v>19</v>
      </c>
      <c r="N47" s="20">
        <v>20</v>
      </c>
      <c r="O47" s="20">
        <v>10</v>
      </c>
      <c r="P47" s="20">
        <v>4</v>
      </c>
      <c r="Q47" s="20">
        <v>5</v>
      </c>
      <c r="R47" s="20">
        <v>10</v>
      </c>
      <c r="S47" s="58">
        <f t="shared" si="21"/>
        <v>225</v>
      </c>
      <c r="T47" s="25"/>
    </row>
    <row r="48" spans="1:40" ht="34.5" customHeight="1" x14ac:dyDescent="0.35">
      <c r="A48" s="58" t="s">
        <v>69</v>
      </c>
      <c r="B48" s="58">
        <v>10</v>
      </c>
      <c r="C48" s="20">
        <v>4</v>
      </c>
      <c r="D48" s="20">
        <v>14</v>
      </c>
      <c r="E48" s="20">
        <v>16</v>
      </c>
      <c r="F48" s="20">
        <v>12</v>
      </c>
      <c r="G48" s="20">
        <v>11</v>
      </c>
      <c r="H48" s="20">
        <v>16</v>
      </c>
      <c r="I48" s="20">
        <v>5</v>
      </c>
      <c r="J48" s="20">
        <v>13</v>
      </c>
      <c r="K48" s="20">
        <v>14</v>
      </c>
      <c r="L48" s="20">
        <v>23</v>
      </c>
      <c r="M48" s="20">
        <v>9</v>
      </c>
      <c r="N48" s="20">
        <v>9</v>
      </c>
      <c r="O48" s="20">
        <v>7</v>
      </c>
      <c r="P48" s="20">
        <v>9</v>
      </c>
      <c r="Q48" s="20">
        <v>3</v>
      </c>
      <c r="R48" s="20">
        <v>7</v>
      </c>
      <c r="S48" s="58">
        <f t="shared" si="21"/>
        <v>182</v>
      </c>
      <c r="T48" s="25"/>
    </row>
    <row r="49" spans="1:40" ht="34.5" customHeight="1" x14ac:dyDescent="0.35">
      <c r="A49" s="58" t="s">
        <v>70</v>
      </c>
      <c r="B49" s="58">
        <v>13</v>
      </c>
      <c r="C49" s="20">
        <v>10</v>
      </c>
      <c r="D49" s="20">
        <v>6</v>
      </c>
      <c r="E49" s="20">
        <v>15</v>
      </c>
      <c r="F49" s="20">
        <v>12</v>
      </c>
      <c r="G49" s="20">
        <v>7</v>
      </c>
      <c r="H49" s="20">
        <v>10</v>
      </c>
      <c r="I49" s="20">
        <v>12</v>
      </c>
      <c r="J49" s="20">
        <v>14</v>
      </c>
      <c r="K49" s="20">
        <v>20</v>
      </c>
      <c r="L49" s="20">
        <v>10</v>
      </c>
      <c r="M49" s="20">
        <v>19</v>
      </c>
      <c r="N49" s="20">
        <v>8</v>
      </c>
      <c r="O49" s="20">
        <v>8</v>
      </c>
      <c r="P49" s="20">
        <v>12</v>
      </c>
      <c r="Q49" s="20">
        <v>10</v>
      </c>
      <c r="R49" s="20">
        <v>5</v>
      </c>
      <c r="S49" s="58">
        <f t="shared" si="21"/>
        <v>191</v>
      </c>
      <c r="T49" s="25"/>
    </row>
    <row r="50" spans="1:40" ht="34.5" customHeight="1" x14ac:dyDescent="0.35">
      <c r="A50" s="58" t="s">
        <v>37</v>
      </c>
      <c r="B50" s="58">
        <v>12</v>
      </c>
      <c r="C50" s="20">
        <v>14</v>
      </c>
      <c r="D50" s="20">
        <v>15</v>
      </c>
      <c r="E50" s="20">
        <v>19</v>
      </c>
      <c r="F50" s="20">
        <v>32</v>
      </c>
      <c r="G50" s="20">
        <v>20</v>
      </c>
      <c r="H50" s="20">
        <v>19</v>
      </c>
      <c r="I50" s="20">
        <v>17</v>
      </c>
      <c r="J50" s="20">
        <v>24</v>
      </c>
      <c r="K50" s="20">
        <v>18</v>
      </c>
      <c r="L50" s="20">
        <v>15</v>
      </c>
      <c r="M50" s="20">
        <v>20</v>
      </c>
      <c r="N50" s="20">
        <v>12</v>
      </c>
      <c r="O50" s="20">
        <v>10</v>
      </c>
      <c r="P50" s="20">
        <v>13</v>
      </c>
      <c r="Q50" s="20">
        <v>13</v>
      </c>
      <c r="R50" s="20">
        <v>8</v>
      </c>
      <c r="S50" s="58">
        <f t="shared" si="21"/>
        <v>281</v>
      </c>
      <c r="T50" s="25"/>
    </row>
    <row r="51" spans="1:40" ht="34.5" customHeight="1" x14ac:dyDescent="0.35">
      <c r="A51" s="58" t="s">
        <v>71</v>
      </c>
      <c r="B51" s="58">
        <v>7</v>
      </c>
      <c r="C51" s="20">
        <v>9</v>
      </c>
      <c r="D51" s="20">
        <v>19</v>
      </c>
      <c r="E51" s="20">
        <v>19</v>
      </c>
      <c r="F51" s="20">
        <v>21</v>
      </c>
      <c r="G51" s="20">
        <v>12</v>
      </c>
      <c r="H51" s="20">
        <v>13</v>
      </c>
      <c r="I51" s="20">
        <v>14</v>
      </c>
      <c r="J51" s="20">
        <v>16</v>
      </c>
      <c r="K51" s="20">
        <v>22</v>
      </c>
      <c r="L51" s="20">
        <v>13</v>
      </c>
      <c r="M51" s="20">
        <v>14</v>
      </c>
      <c r="N51" s="20">
        <v>4</v>
      </c>
      <c r="O51" s="20">
        <v>13</v>
      </c>
      <c r="P51" s="20">
        <v>5</v>
      </c>
      <c r="Q51" s="20">
        <v>5</v>
      </c>
      <c r="R51" s="20">
        <v>4</v>
      </c>
      <c r="S51" s="58">
        <f t="shared" si="21"/>
        <v>210</v>
      </c>
      <c r="T51" s="25"/>
    </row>
    <row r="52" spans="1:40" ht="34.5" customHeight="1" x14ac:dyDescent="0.35">
      <c r="A52" s="58" t="s">
        <v>72</v>
      </c>
      <c r="B52" s="58">
        <v>2</v>
      </c>
      <c r="C52" s="20">
        <v>21</v>
      </c>
      <c r="D52" s="20">
        <v>33</v>
      </c>
      <c r="E52" s="20">
        <v>23</v>
      </c>
      <c r="F52" s="20">
        <v>22</v>
      </c>
      <c r="G52" s="20">
        <v>25</v>
      </c>
      <c r="H52" s="20">
        <v>20</v>
      </c>
      <c r="I52" s="20">
        <v>29</v>
      </c>
      <c r="J52" s="20">
        <v>23</v>
      </c>
      <c r="K52" s="20">
        <v>26</v>
      </c>
      <c r="L52" s="20">
        <v>29</v>
      </c>
      <c r="M52" s="20">
        <v>17</v>
      </c>
      <c r="N52" s="20">
        <v>17</v>
      </c>
      <c r="O52" s="20">
        <v>13</v>
      </c>
      <c r="P52" s="20">
        <v>26</v>
      </c>
      <c r="Q52" s="20">
        <v>13</v>
      </c>
      <c r="R52" s="20">
        <v>17</v>
      </c>
      <c r="S52" s="58">
        <f>SUM(B52:R52)+1</f>
        <v>357</v>
      </c>
      <c r="T52" s="25"/>
    </row>
    <row r="53" spans="1:40" ht="34.5" customHeight="1" x14ac:dyDescent="0.35">
      <c r="A53" s="58" t="s">
        <v>73</v>
      </c>
      <c r="B53" s="58">
        <v>7</v>
      </c>
      <c r="C53" s="20">
        <v>4</v>
      </c>
      <c r="D53" s="20">
        <v>8</v>
      </c>
      <c r="E53" s="20">
        <v>5</v>
      </c>
      <c r="F53" s="20">
        <v>12</v>
      </c>
      <c r="G53" s="20">
        <v>15</v>
      </c>
      <c r="H53" s="20">
        <v>14</v>
      </c>
      <c r="I53" s="20">
        <v>13</v>
      </c>
      <c r="J53" s="20">
        <v>19</v>
      </c>
      <c r="K53" s="20">
        <v>11</v>
      </c>
      <c r="L53" s="20">
        <v>9</v>
      </c>
      <c r="M53" s="20">
        <v>9</v>
      </c>
      <c r="N53" s="20">
        <v>9</v>
      </c>
      <c r="O53" s="20">
        <v>5</v>
      </c>
      <c r="P53" s="20">
        <v>3</v>
      </c>
      <c r="Q53" s="20">
        <v>4</v>
      </c>
      <c r="R53" s="20">
        <v>3</v>
      </c>
      <c r="S53" s="58">
        <f>SUM(B53:R53)</f>
        <v>150</v>
      </c>
      <c r="T53" s="25"/>
    </row>
    <row r="54" spans="1:40" ht="34.5" customHeight="1" x14ac:dyDescent="0.35">
      <c r="A54" s="58" t="s">
        <v>74</v>
      </c>
      <c r="B54" s="58">
        <v>2</v>
      </c>
      <c r="C54" s="20">
        <v>7</v>
      </c>
      <c r="D54" s="20">
        <v>5</v>
      </c>
      <c r="E54" s="20">
        <v>7</v>
      </c>
      <c r="F54" s="20">
        <v>4</v>
      </c>
      <c r="G54" s="20">
        <v>5</v>
      </c>
      <c r="H54" s="20">
        <v>5</v>
      </c>
      <c r="I54" s="20">
        <v>10</v>
      </c>
      <c r="J54" s="20">
        <v>6</v>
      </c>
      <c r="K54" s="20">
        <v>6</v>
      </c>
      <c r="L54" s="20">
        <v>12</v>
      </c>
      <c r="M54" s="20">
        <v>12</v>
      </c>
      <c r="N54" s="20">
        <v>11</v>
      </c>
      <c r="O54" s="20">
        <v>14</v>
      </c>
      <c r="P54" s="20">
        <v>8</v>
      </c>
      <c r="Q54" s="20">
        <v>8</v>
      </c>
      <c r="R54" s="20">
        <v>8</v>
      </c>
      <c r="S54" s="58">
        <f>SUM(B54:R54)</f>
        <v>130</v>
      </c>
      <c r="T54" s="25"/>
    </row>
    <row r="55" spans="1:40" ht="34.5" customHeight="1" x14ac:dyDescent="0.35">
      <c r="A55" s="58" t="s">
        <v>75</v>
      </c>
      <c r="B55" s="58">
        <v>214</v>
      </c>
      <c r="C55" s="20">
        <v>296</v>
      </c>
      <c r="D55" s="20">
        <v>310</v>
      </c>
      <c r="E55" s="20">
        <v>278</v>
      </c>
      <c r="F55" s="20">
        <v>306</v>
      </c>
      <c r="G55" s="20">
        <v>289</v>
      </c>
      <c r="H55" s="20">
        <v>257</v>
      </c>
      <c r="I55" s="20">
        <v>247</v>
      </c>
      <c r="J55" s="20">
        <v>246</v>
      </c>
      <c r="K55" s="20">
        <v>273</v>
      </c>
      <c r="L55" s="20">
        <v>233</v>
      </c>
      <c r="M55" s="20">
        <v>182</v>
      </c>
      <c r="N55" s="20">
        <v>132</v>
      </c>
      <c r="O55" s="20">
        <v>74</v>
      </c>
      <c r="P55" s="20">
        <v>66</v>
      </c>
      <c r="Q55" s="20">
        <v>45</v>
      </c>
      <c r="R55" s="20">
        <v>60</v>
      </c>
      <c r="S55" s="58">
        <f>SUM(B55:R55)+2</f>
        <v>3510</v>
      </c>
      <c r="T55" s="25"/>
    </row>
    <row r="56" spans="1:40" ht="34.5" customHeight="1" thickBot="1" x14ac:dyDescent="0.4">
      <c r="A56" s="59" t="s">
        <v>76</v>
      </c>
      <c r="B56" s="59">
        <v>49</v>
      </c>
      <c r="C56" s="46">
        <v>52</v>
      </c>
      <c r="D56" s="46">
        <v>61</v>
      </c>
      <c r="E56" s="46">
        <v>70</v>
      </c>
      <c r="F56" s="46">
        <v>58</v>
      </c>
      <c r="G56" s="46">
        <v>55</v>
      </c>
      <c r="H56" s="46">
        <v>54</v>
      </c>
      <c r="I56" s="46">
        <v>43</v>
      </c>
      <c r="J56" s="46">
        <v>47</v>
      </c>
      <c r="K56" s="46">
        <v>50</v>
      </c>
      <c r="L56" s="46">
        <v>44</v>
      </c>
      <c r="M56" s="46">
        <v>35</v>
      </c>
      <c r="N56" s="46">
        <v>40</v>
      </c>
      <c r="O56" s="46">
        <v>35</v>
      </c>
      <c r="P56" s="46">
        <v>17</v>
      </c>
      <c r="Q56" s="46">
        <v>12</v>
      </c>
      <c r="R56" s="46">
        <v>24</v>
      </c>
      <c r="S56" s="59">
        <f>SUM(B56:R56)+1</f>
        <v>747</v>
      </c>
      <c r="T56" s="25"/>
    </row>
    <row r="57" spans="1:40" ht="34.5" customHeight="1" thickBot="1" x14ac:dyDescent="0.4"/>
    <row r="58" spans="1:40" ht="34.5" customHeight="1" thickBot="1" x14ac:dyDescent="0.4">
      <c r="A58" s="30" t="s">
        <v>77</v>
      </c>
      <c r="B58" s="12">
        <f t="shared" ref="B58:R58" si="22">+B59+B60</f>
        <v>255</v>
      </c>
      <c r="C58" s="12">
        <f t="shared" si="22"/>
        <v>366</v>
      </c>
      <c r="D58" s="12">
        <f t="shared" si="22"/>
        <v>392</v>
      </c>
      <c r="E58" s="12">
        <f t="shared" si="22"/>
        <v>465</v>
      </c>
      <c r="F58" s="12">
        <f t="shared" si="22"/>
        <v>460</v>
      </c>
      <c r="G58" s="12">
        <f t="shared" si="22"/>
        <v>433</v>
      </c>
      <c r="H58" s="12">
        <f t="shared" si="22"/>
        <v>403</v>
      </c>
      <c r="I58" s="12">
        <f t="shared" si="22"/>
        <v>400</v>
      </c>
      <c r="J58" s="12">
        <f t="shared" si="22"/>
        <v>455</v>
      </c>
      <c r="K58" s="12">
        <f t="shared" si="22"/>
        <v>463</v>
      </c>
      <c r="L58" s="12">
        <f t="shared" si="22"/>
        <v>423</v>
      </c>
      <c r="M58" s="12">
        <f t="shared" si="22"/>
        <v>335</v>
      </c>
      <c r="N58" s="12">
        <f t="shared" si="22"/>
        <v>287</v>
      </c>
      <c r="O58" s="12">
        <f t="shared" si="22"/>
        <v>237</v>
      </c>
      <c r="P58" s="12">
        <f t="shared" si="22"/>
        <v>211</v>
      </c>
      <c r="Q58" s="12">
        <f t="shared" si="22"/>
        <v>154</v>
      </c>
      <c r="R58" s="12">
        <f t="shared" si="22"/>
        <v>220</v>
      </c>
      <c r="S58" s="12">
        <f>S60</f>
        <v>5981</v>
      </c>
      <c r="T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</row>
    <row r="59" spans="1:40" ht="34.5" customHeight="1" x14ac:dyDescent="0.35">
      <c r="A59" s="32" t="s">
        <v>90</v>
      </c>
      <c r="B59" s="71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1"/>
      <c r="T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</row>
    <row r="60" spans="1:40" ht="34.5" customHeight="1" thickBot="1" x14ac:dyDescent="0.4">
      <c r="A60" s="54" t="s">
        <v>78</v>
      </c>
      <c r="B60" s="59">
        <v>255</v>
      </c>
      <c r="C60" s="46">
        <v>366</v>
      </c>
      <c r="D60" s="46">
        <v>392</v>
      </c>
      <c r="E60" s="46">
        <v>465</v>
      </c>
      <c r="F60" s="46">
        <v>460</v>
      </c>
      <c r="G60" s="46">
        <v>433</v>
      </c>
      <c r="H60" s="46">
        <v>403</v>
      </c>
      <c r="I60" s="46">
        <v>400</v>
      </c>
      <c r="J60" s="46">
        <v>455</v>
      </c>
      <c r="K60" s="46">
        <v>463</v>
      </c>
      <c r="L60" s="46">
        <v>423</v>
      </c>
      <c r="M60" s="46">
        <v>335</v>
      </c>
      <c r="N60" s="46">
        <v>287</v>
      </c>
      <c r="O60" s="46">
        <v>237</v>
      </c>
      <c r="P60" s="46">
        <v>211</v>
      </c>
      <c r="Q60" s="46">
        <v>154</v>
      </c>
      <c r="R60" s="46">
        <v>220</v>
      </c>
      <c r="S60" s="54">
        <f>SUM(B60:R60)+22</f>
        <v>5981</v>
      </c>
      <c r="T60" s="25"/>
    </row>
    <row r="61" spans="1:40" ht="34.5" customHeight="1" thickBot="1" x14ac:dyDescent="0.4"/>
    <row r="62" spans="1:40" ht="34.5" customHeight="1" thickBot="1" x14ac:dyDescent="0.4">
      <c r="A62" s="30" t="s">
        <v>79</v>
      </c>
      <c r="B62" s="12">
        <f>B63+B64</f>
        <v>137</v>
      </c>
      <c r="C62" s="12">
        <f t="shared" ref="C62:R62" si="23">C63+C64</f>
        <v>214</v>
      </c>
      <c r="D62" s="12">
        <f t="shared" si="23"/>
        <v>196</v>
      </c>
      <c r="E62" s="12">
        <f t="shared" si="23"/>
        <v>226</v>
      </c>
      <c r="F62" s="12">
        <f t="shared" si="23"/>
        <v>209</v>
      </c>
      <c r="G62" s="12">
        <f t="shared" si="23"/>
        <v>205</v>
      </c>
      <c r="H62" s="12">
        <f t="shared" si="23"/>
        <v>201</v>
      </c>
      <c r="I62" s="12">
        <f t="shared" si="23"/>
        <v>207</v>
      </c>
      <c r="J62" s="12">
        <f t="shared" si="23"/>
        <v>193</v>
      </c>
      <c r="K62" s="12">
        <f t="shared" si="23"/>
        <v>189</v>
      </c>
      <c r="L62" s="12">
        <f t="shared" si="23"/>
        <v>216</v>
      </c>
      <c r="M62" s="12">
        <f t="shared" si="23"/>
        <v>188</v>
      </c>
      <c r="N62" s="12">
        <f t="shared" si="23"/>
        <v>122</v>
      </c>
      <c r="O62" s="12">
        <f t="shared" si="23"/>
        <v>100</v>
      </c>
      <c r="P62" s="12">
        <f t="shared" si="23"/>
        <v>94</v>
      </c>
      <c r="Q62" s="12">
        <f t="shared" si="23"/>
        <v>93</v>
      </c>
      <c r="R62" s="12">
        <f t="shared" si="23"/>
        <v>108</v>
      </c>
      <c r="S62" s="12">
        <f>S64</f>
        <v>2900</v>
      </c>
      <c r="T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</row>
    <row r="63" spans="1:40" ht="34.5" customHeight="1" x14ac:dyDescent="0.35">
      <c r="A63" s="33" t="s">
        <v>89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</row>
    <row r="64" spans="1:40" ht="34.5" customHeight="1" thickBot="1" x14ac:dyDescent="0.4">
      <c r="A64" s="54" t="s">
        <v>80</v>
      </c>
      <c r="B64" s="59">
        <v>137</v>
      </c>
      <c r="C64" s="46">
        <v>214</v>
      </c>
      <c r="D64" s="46">
        <v>196</v>
      </c>
      <c r="E64" s="46">
        <v>226</v>
      </c>
      <c r="F64" s="46">
        <v>209</v>
      </c>
      <c r="G64" s="46">
        <v>205</v>
      </c>
      <c r="H64" s="46">
        <v>201</v>
      </c>
      <c r="I64" s="46">
        <v>207</v>
      </c>
      <c r="J64" s="46">
        <v>193</v>
      </c>
      <c r="K64" s="46">
        <v>189</v>
      </c>
      <c r="L64" s="46">
        <v>216</v>
      </c>
      <c r="M64" s="46">
        <v>188</v>
      </c>
      <c r="N64" s="46">
        <v>122</v>
      </c>
      <c r="O64" s="46">
        <v>100</v>
      </c>
      <c r="P64" s="46">
        <v>94</v>
      </c>
      <c r="Q64" s="46">
        <v>93</v>
      </c>
      <c r="R64" s="46">
        <v>108</v>
      </c>
      <c r="S64" s="54">
        <f>SUM(B64:R64)+2</f>
        <v>2900</v>
      </c>
      <c r="T64" s="25"/>
    </row>
    <row r="65" spans="1:40" ht="34.5" customHeight="1" thickBot="1" x14ac:dyDescent="0.4"/>
    <row r="66" spans="1:40" ht="34.5" customHeight="1" thickBot="1" x14ac:dyDescent="0.4">
      <c r="A66" s="49" t="s">
        <v>85</v>
      </c>
      <c r="B66" s="49">
        <f>+B67</f>
        <v>211</v>
      </c>
      <c r="C66" s="41">
        <f t="shared" ref="C66:R66" si="24">+C67</f>
        <v>255</v>
      </c>
      <c r="D66" s="41">
        <f t="shared" si="24"/>
        <v>335</v>
      </c>
      <c r="E66" s="41">
        <f t="shared" si="24"/>
        <v>321</v>
      </c>
      <c r="F66" s="41">
        <f t="shared" si="24"/>
        <v>314</v>
      </c>
      <c r="G66" s="41">
        <f t="shared" si="24"/>
        <v>327</v>
      </c>
      <c r="H66" s="41">
        <f t="shared" si="24"/>
        <v>327</v>
      </c>
      <c r="I66" s="41">
        <f t="shared" si="24"/>
        <v>320</v>
      </c>
      <c r="J66" s="41">
        <f t="shared" si="24"/>
        <v>294</v>
      </c>
      <c r="K66" s="41">
        <f t="shared" si="24"/>
        <v>308</v>
      </c>
      <c r="L66" s="41">
        <f t="shared" si="24"/>
        <v>339</v>
      </c>
      <c r="M66" s="41">
        <f t="shared" si="24"/>
        <v>279</v>
      </c>
      <c r="N66" s="41">
        <f t="shared" si="24"/>
        <v>235</v>
      </c>
      <c r="O66" s="41">
        <f t="shared" si="24"/>
        <v>215</v>
      </c>
      <c r="P66" s="41">
        <f t="shared" si="24"/>
        <v>182</v>
      </c>
      <c r="Q66" s="41">
        <f t="shared" si="24"/>
        <v>172</v>
      </c>
      <c r="R66" s="41">
        <f t="shared" si="24"/>
        <v>239</v>
      </c>
      <c r="S66" s="41">
        <f>S67</f>
        <v>4673</v>
      </c>
    </row>
    <row r="67" spans="1:40" ht="34.5" customHeight="1" thickBot="1" x14ac:dyDescent="0.4">
      <c r="A67" s="59" t="s">
        <v>86</v>
      </c>
      <c r="B67" s="59">
        <v>211</v>
      </c>
      <c r="C67" s="46">
        <v>255</v>
      </c>
      <c r="D67" s="46">
        <v>335</v>
      </c>
      <c r="E67" s="46">
        <v>321</v>
      </c>
      <c r="F67" s="46">
        <v>314</v>
      </c>
      <c r="G67" s="46">
        <v>327</v>
      </c>
      <c r="H67" s="46">
        <v>327</v>
      </c>
      <c r="I67" s="46">
        <v>320</v>
      </c>
      <c r="J67" s="46">
        <v>294</v>
      </c>
      <c r="K67" s="46">
        <v>308</v>
      </c>
      <c r="L67" s="46">
        <v>339</v>
      </c>
      <c r="M67" s="46">
        <v>279</v>
      </c>
      <c r="N67" s="46">
        <v>235</v>
      </c>
      <c r="O67" s="46">
        <v>215</v>
      </c>
      <c r="P67" s="46">
        <v>182</v>
      </c>
      <c r="Q67" s="46">
        <v>172</v>
      </c>
      <c r="R67" s="46">
        <v>239</v>
      </c>
      <c r="S67" s="59">
        <f>SUM(B67:R67)</f>
        <v>4673</v>
      </c>
    </row>
    <row r="68" spans="1:40" ht="34.5" customHeight="1" x14ac:dyDescent="0.35">
      <c r="A68" s="35"/>
    </row>
    <row r="69" spans="1:40" ht="34.5" customHeight="1" x14ac:dyDescent="0.35">
      <c r="A69" s="35"/>
    </row>
    <row r="70" spans="1:40" ht="34.5" customHeight="1" x14ac:dyDescent="0.35">
      <c r="G70" s="7"/>
      <c r="H70" s="7"/>
      <c r="I70" s="7"/>
      <c r="J70" s="9" t="s">
        <v>105</v>
      </c>
      <c r="K70" s="7"/>
      <c r="L70" s="7"/>
      <c r="M70" s="7"/>
      <c r="AD70" s="38"/>
    </row>
    <row r="71" spans="1:40" ht="34.5" customHeight="1" x14ac:dyDescent="0.35">
      <c r="G71" s="7"/>
      <c r="H71" s="7"/>
      <c r="I71" s="7"/>
      <c r="J71" s="9" t="s">
        <v>64</v>
      </c>
      <c r="K71" s="7"/>
      <c r="L71" s="7"/>
      <c r="M71" s="7"/>
      <c r="AD71" s="38"/>
    </row>
    <row r="72" spans="1:40" ht="34.5" customHeight="1" thickBot="1" x14ac:dyDescent="0.4"/>
    <row r="73" spans="1:40" ht="34.5" customHeight="1" thickBot="1" x14ac:dyDescent="0.4">
      <c r="A73" s="90">
        <v>2015</v>
      </c>
      <c r="B73" s="29" t="s">
        <v>3</v>
      </c>
      <c r="C73" s="29" t="s">
        <v>4</v>
      </c>
      <c r="D73" s="29" t="s">
        <v>5</v>
      </c>
      <c r="E73" s="29" t="s">
        <v>6</v>
      </c>
      <c r="F73" s="29" t="s">
        <v>7</v>
      </c>
      <c r="G73" s="29" t="s">
        <v>8</v>
      </c>
      <c r="H73" s="29" t="s">
        <v>9</v>
      </c>
      <c r="I73" s="29" t="s">
        <v>10</v>
      </c>
      <c r="J73" s="29" t="s">
        <v>39</v>
      </c>
      <c r="K73" s="29" t="s">
        <v>12</v>
      </c>
      <c r="L73" s="29" t="s">
        <v>13</v>
      </c>
      <c r="M73" s="29" t="s">
        <v>14</v>
      </c>
      <c r="N73" s="29" t="s">
        <v>15</v>
      </c>
      <c r="O73" s="29" t="s">
        <v>16</v>
      </c>
      <c r="P73" s="29" t="s">
        <v>17</v>
      </c>
      <c r="Q73" s="29" t="s">
        <v>18</v>
      </c>
      <c r="R73" s="29" t="s">
        <v>19</v>
      </c>
      <c r="S73" s="29" t="s">
        <v>20</v>
      </c>
      <c r="T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</row>
    <row r="74" spans="1:40" ht="34.5" customHeight="1" thickBot="1" x14ac:dyDescent="0.4">
      <c r="A74" s="31" t="s">
        <v>21</v>
      </c>
      <c r="B74" s="14">
        <f>+B75+LIMARI!B81+ELQUI!B85</f>
        <v>21266</v>
      </c>
      <c r="C74" s="14">
        <f>+C75+LIMARI!C81+ELQUI!C85</f>
        <v>21258</v>
      </c>
      <c r="D74" s="14">
        <f>+D75+LIMARI!D81+ELQUI!D85</f>
        <v>20774</v>
      </c>
      <c r="E74" s="14">
        <f>+E75+LIMARI!E81+ELQUI!E85</f>
        <v>22082</v>
      </c>
      <c r="F74" s="14">
        <f>+F75+LIMARI!F81+ELQUI!F85</f>
        <v>23780</v>
      </c>
      <c r="G74" s="14">
        <f>+G75+LIMARI!G81+ELQUI!G85</f>
        <v>21723</v>
      </c>
      <c r="H74" s="14">
        <f>+H75+LIMARI!H81+ELQUI!H85</f>
        <v>18303</v>
      </c>
      <c r="I74" s="14">
        <f>+I75+LIMARI!I81+ELQUI!I85</f>
        <v>16546</v>
      </c>
      <c r="J74" s="14">
        <f>+J75+LIMARI!J81+ELQUI!J85</f>
        <v>17681</v>
      </c>
      <c r="K74" s="14">
        <f>+K75+LIMARI!K81+ELQUI!K85</f>
        <v>18093</v>
      </c>
      <c r="L74" s="14">
        <f>+L75+LIMARI!L81+ELQUI!L85</f>
        <v>17536</v>
      </c>
      <c r="M74" s="14">
        <f>+M75+LIMARI!M81+ELQUI!M85</f>
        <v>14801</v>
      </c>
      <c r="N74" s="14">
        <f>+N75+LIMARI!N81+ELQUI!N85</f>
        <v>11945</v>
      </c>
      <c r="O74" s="14">
        <f>+O75+LIMARI!O81+ELQUI!O85</f>
        <v>9390</v>
      </c>
      <c r="P74" s="14">
        <f>+P75+LIMARI!P81+ELQUI!P85</f>
        <v>8023</v>
      </c>
      <c r="Q74" s="14">
        <f>+Q75+LIMARI!Q81+ELQUI!Q85</f>
        <v>5638</v>
      </c>
      <c r="R74" s="14">
        <f>+R75+LIMARI!R81+ELQUI!R85</f>
        <v>6863</v>
      </c>
      <c r="S74" s="14">
        <f>+S75+LIMARI!S81+ELQUI!S85</f>
        <v>275716</v>
      </c>
      <c r="T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</row>
    <row r="75" spans="1:40" ht="34.5" customHeight="1" thickBot="1" x14ac:dyDescent="0.4">
      <c r="A75" s="31" t="s">
        <v>65</v>
      </c>
      <c r="B75" s="14">
        <f>+B76+B90+B94+B98</f>
        <v>1026</v>
      </c>
      <c r="C75" s="14">
        <f t="shared" ref="C75:S75" si="25">+C76+C90+C94+C98</f>
        <v>1399</v>
      </c>
      <c r="D75" s="14">
        <f t="shared" si="25"/>
        <v>1506</v>
      </c>
      <c r="E75" s="14">
        <f t="shared" si="25"/>
        <v>1606</v>
      </c>
      <c r="F75" s="14">
        <f t="shared" si="25"/>
        <v>1653</v>
      </c>
      <c r="G75" s="14">
        <f t="shared" si="25"/>
        <v>1448</v>
      </c>
      <c r="H75" s="14">
        <f t="shared" si="25"/>
        <v>1262</v>
      </c>
      <c r="I75" s="14">
        <f t="shared" si="25"/>
        <v>1185</v>
      </c>
      <c r="J75" s="14">
        <f t="shared" si="25"/>
        <v>1265</v>
      </c>
      <c r="K75" s="14">
        <f t="shared" si="25"/>
        <v>1471</v>
      </c>
      <c r="L75" s="14">
        <f t="shared" si="25"/>
        <v>1469</v>
      </c>
      <c r="M75" s="14">
        <f t="shared" si="25"/>
        <v>1283</v>
      </c>
      <c r="N75" s="14">
        <f t="shared" si="25"/>
        <v>1068</v>
      </c>
      <c r="O75" s="14">
        <f t="shared" si="25"/>
        <v>842</v>
      </c>
      <c r="P75" s="14">
        <f t="shared" si="25"/>
        <v>662</v>
      </c>
      <c r="Q75" s="14">
        <f t="shared" si="25"/>
        <v>536</v>
      </c>
      <c r="R75" s="14">
        <f t="shared" si="25"/>
        <v>641</v>
      </c>
      <c r="S75" s="14">
        <f t="shared" si="25"/>
        <v>20323</v>
      </c>
      <c r="T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</row>
    <row r="76" spans="1:40" ht="34.5" customHeight="1" thickBot="1" x14ac:dyDescent="0.4">
      <c r="A76" s="30" t="s">
        <v>66</v>
      </c>
      <c r="B76" s="12">
        <f>SUM(B77:B88)</f>
        <v>347</v>
      </c>
      <c r="C76" s="12">
        <f t="shared" ref="C76:R76" si="26">SUM(C77:C88)</f>
        <v>453</v>
      </c>
      <c r="D76" s="12">
        <f t="shared" si="26"/>
        <v>507</v>
      </c>
      <c r="E76" s="12">
        <f t="shared" si="26"/>
        <v>506</v>
      </c>
      <c r="F76" s="12">
        <f t="shared" si="26"/>
        <v>534</v>
      </c>
      <c r="G76" s="12">
        <f t="shared" si="26"/>
        <v>464</v>
      </c>
      <c r="H76" s="12">
        <f t="shared" si="26"/>
        <v>376</v>
      </c>
      <c r="I76" s="12">
        <f t="shared" si="26"/>
        <v>350</v>
      </c>
      <c r="J76" s="12">
        <f t="shared" si="26"/>
        <v>395</v>
      </c>
      <c r="K76" s="12">
        <f t="shared" si="26"/>
        <v>459</v>
      </c>
      <c r="L76" s="12">
        <f t="shared" si="26"/>
        <v>454</v>
      </c>
      <c r="M76" s="12">
        <f t="shared" si="26"/>
        <v>338</v>
      </c>
      <c r="N76" s="12">
        <f t="shared" si="26"/>
        <v>271</v>
      </c>
      <c r="O76" s="12">
        <f t="shared" si="26"/>
        <v>237</v>
      </c>
      <c r="P76" s="12">
        <f t="shared" si="26"/>
        <v>174</v>
      </c>
      <c r="Q76" s="12">
        <f t="shared" si="26"/>
        <v>115</v>
      </c>
      <c r="R76" s="12">
        <f t="shared" si="26"/>
        <v>143</v>
      </c>
      <c r="S76" s="12">
        <f>SUM(S78:S88)</f>
        <v>6123</v>
      </c>
      <c r="T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</row>
    <row r="77" spans="1:40" ht="34.5" customHeight="1" x14ac:dyDescent="0.35">
      <c r="A77" s="61" t="s">
        <v>88</v>
      </c>
      <c r="B77" s="91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1"/>
      <c r="T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</row>
    <row r="78" spans="1:40" ht="34.5" customHeight="1" x14ac:dyDescent="0.35">
      <c r="A78" s="58" t="s">
        <v>67</v>
      </c>
      <c r="B78" s="58">
        <v>13</v>
      </c>
      <c r="C78" s="20">
        <v>17</v>
      </c>
      <c r="D78" s="20">
        <v>20</v>
      </c>
      <c r="E78" s="20">
        <v>20</v>
      </c>
      <c r="F78" s="20">
        <v>26</v>
      </c>
      <c r="G78" s="20">
        <v>29</v>
      </c>
      <c r="H78" s="20">
        <v>14</v>
      </c>
      <c r="I78" s="20">
        <v>18</v>
      </c>
      <c r="J78" s="20">
        <v>26</v>
      </c>
      <c r="K78" s="20">
        <v>29</v>
      </c>
      <c r="L78" s="20">
        <v>31</v>
      </c>
      <c r="M78" s="20">
        <v>23</v>
      </c>
      <c r="N78" s="20">
        <v>18</v>
      </c>
      <c r="O78" s="20">
        <v>28</v>
      </c>
      <c r="P78" s="20">
        <v>27</v>
      </c>
      <c r="Q78" s="20">
        <v>10</v>
      </c>
      <c r="R78" s="20">
        <v>19</v>
      </c>
      <c r="S78" s="58">
        <f t="shared" ref="S78:S87" si="27">SUM(B78:R78)</f>
        <v>368</v>
      </c>
      <c r="T78" s="25"/>
    </row>
    <row r="79" spans="1:40" ht="34.5" customHeight="1" x14ac:dyDescent="0.35">
      <c r="A79" s="58" t="s">
        <v>68</v>
      </c>
      <c r="B79" s="58">
        <v>13</v>
      </c>
      <c r="C79" s="20">
        <v>12</v>
      </c>
      <c r="D79" s="20">
        <v>19</v>
      </c>
      <c r="E79" s="20">
        <v>13</v>
      </c>
      <c r="F79" s="20">
        <v>12</v>
      </c>
      <c r="G79" s="20">
        <v>10</v>
      </c>
      <c r="H79" s="20">
        <v>14</v>
      </c>
      <c r="I79" s="20">
        <v>15</v>
      </c>
      <c r="J79" s="20">
        <v>18</v>
      </c>
      <c r="K79" s="20">
        <v>11</v>
      </c>
      <c r="L79" s="20">
        <v>27</v>
      </c>
      <c r="M79" s="20">
        <v>15</v>
      </c>
      <c r="N79" s="20">
        <v>15</v>
      </c>
      <c r="O79" s="20">
        <v>12</v>
      </c>
      <c r="P79" s="20">
        <v>7</v>
      </c>
      <c r="Q79" s="20">
        <v>6</v>
      </c>
      <c r="R79" s="20">
        <v>14</v>
      </c>
      <c r="S79" s="58">
        <f t="shared" si="27"/>
        <v>233</v>
      </c>
      <c r="T79" s="25"/>
    </row>
    <row r="80" spans="1:40" ht="34.5" customHeight="1" x14ac:dyDescent="0.35">
      <c r="A80" s="58" t="s">
        <v>69</v>
      </c>
      <c r="B80" s="58">
        <v>11</v>
      </c>
      <c r="C80" s="20">
        <v>9</v>
      </c>
      <c r="D80" s="20">
        <v>14</v>
      </c>
      <c r="E80" s="20">
        <v>19</v>
      </c>
      <c r="F80" s="20">
        <v>15</v>
      </c>
      <c r="G80" s="20">
        <v>14</v>
      </c>
      <c r="H80" s="20">
        <v>15</v>
      </c>
      <c r="I80" s="20">
        <v>14</v>
      </c>
      <c r="J80" s="20">
        <v>10</v>
      </c>
      <c r="K80" s="20">
        <v>15</v>
      </c>
      <c r="L80" s="20">
        <v>19</v>
      </c>
      <c r="M80" s="20">
        <v>22</v>
      </c>
      <c r="N80" s="20">
        <v>9</v>
      </c>
      <c r="O80" s="20">
        <v>11</v>
      </c>
      <c r="P80" s="20">
        <v>8</v>
      </c>
      <c r="Q80" s="20">
        <v>7</v>
      </c>
      <c r="R80" s="20">
        <v>6</v>
      </c>
      <c r="S80" s="58">
        <f t="shared" si="27"/>
        <v>218</v>
      </c>
      <c r="T80" s="25"/>
    </row>
    <row r="81" spans="1:40" ht="34.5" customHeight="1" x14ac:dyDescent="0.35">
      <c r="A81" s="58" t="s">
        <v>70</v>
      </c>
      <c r="B81" s="58">
        <v>6</v>
      </c>
      <c r="C81" s="20">
        <v>13</v>
      </c>
      <c r="D81" s="20">
        <v>8</v>
      </c>
      <c r="E81" s="20">
        <v>12</v>
      </c>
      <c r="F81" s="20">
        <v>17</v>
      </c>
      <c r="G81" s="20">
        <v>15</v>
      </c>
      <c r="H81" s="20">
        <v>8</v>
      </c>
      <c r="I81" s="20">
        <v>9</v>
      </c>
      <c r="J81" s="20">
        <v>16</v>
      </c>
      <c r="K81" s="20">
        <v>20</v>
      </c>
      <c r="L81" s="20">
        <v>14</v>
      </c>
      <c r="M81" s="20">
        <v>15</v>
      </c>
      <c r="N81" s="20">
        <v>14</v>
      </c>
      <c r="O81" s="20">
        <v>9</v>
      </c>
      <c r="P81" s="20">
        <v>8</v>
      </c>
      <c r="Q81" s="20">
        <v>6</v>
      </c>
      <c r="R81" s="20">
        <v>5</v>
      </c>
      <c r="S81" s="58">
        <f t="shared" si="27"/>
        <v>195</v>
      </c>
      <c r="T81" s="25"/>
    </row>
    <row r="82" spans="1:40" ht="34.5" customHeight="1" x14ac:dyDescent="0.35">
      <c r="A82" s="58" t="s">
        <v>37</v>
      </c>
      <c r="B82" s="58">
        <v>15</v>
      </c>
      <c r="C82" s="20">
        <v>23</v>
      </c>
      <c r="D82" s="20">
        <v>28</v>
      </c>
      <c r="E82" s="20">
        <v>23</v>
      </c>
      <c r="F82" s="20">
        <v>20</v>
      </c>
      <c r="G82" s="20">
        <v>13</v>
      </c>
      <c r="H82" s="20">
        <v>14</v>
      </c>
      <c r="I82" s="20">
        <v>22</v>
      </c>
      <c r="J82" s="20">
        <v>14</v>
      </c>
      <c r="K82" s="20">
        <v>30</v>
      </c>
      <c r="L82" s="20">
        <v>12</v>
      </c>
      <c r="M82" s="20">
        <v>14</v>
      </c>
      <c r="N82" s="20">
        <v>14</v>
      </c>
      <c r="O82" s="20">
        <v>8</v>
      </c>
      <c r="P82" s="20">
        <v>13</v>
      </c>
      <c r="Q82" s="20">
        <v>9</v>
      </c>
      <c r="R82" s="20">
        <v>6</v>
      </c>
      <c r="S82" s="58">
        <f t="shared" si="27"/>
        <v>278</v>
      </c>
      <c r="T82" s="25"/>
    </row>
    <row r="83" spans="1:40" ht="34.5" customHeight="1" x14ac:dyDescent="0.35">
      <c r="A83" s="58" t="s">
        <v>71</v>
      </c>
      <c r="B83" s="58">
        <v>9</v>
      </c>
      <c r="C83" s="20">
        <v>17</v>
      </c>
      <c r="D83" s="20">
        <v>27</v>
      </c>
      <c r="E83" s="20">
        <v>29</v>
      </c>
      <c r="F83" s="20">
        <v>21</v>
      </c>
      <c r="G83" s="20">
        <v>25</v>
      </c>
      <c r="H83" s="20">
        <v>10</v>
      </c>
      <c r="I83" s="20">
        <v>21</v>
      </c>
      <c r="J83" s="20">
        <v>15</v>
      </c>
      <c r="K83" s="20">
        <v>14</v>
      </c>
      <c r="L83" s="20">
        <v>29</v>
      </c>
      <c r="M83" s="20">
        <v>19</v>
      </c>
      <c r="N83" s="20">
        <v>12</v>
      </c>
      <c r="O83" s="20">
        <v>7</v>
      </c>
      <c r="P83" s="20">
        <v>7</v>
      </c>
      <c r="Q83" s="20">
        <v>4</v>
      </c>
      <c r="R83" s="20">
        <v>7</v>
      </c>
      <c r="S83" s="58">
        <f t="shared" si="27"/>
        <v>273</v>
      </c>
      <c r="T83" s="25"/>
    </row>
    <row r="84" spans="1:40" ht="34.5" customHeight="1" x14ac:dyDescent="0.35">
      <c r="A84" s="58" t="s">
        <v>72</v>
      </c>
      <c r="B84" s="58">
        <v>5</v>
      </c>
      <c r="C84" s="20">
        <v>28</v>
      </c>
      <c r="D84" s="20">
        <v>30</v>
      </c>
      <c r="E84" s="20">
        <v>26</v>
      </c>
      <c r="F84" s="20">
        <v>17</v>
      </c>
      <c r="G84" s="20">
        <v>32</v>
      </c>
      <c r="H84" s="20">
        <v>17</v>
      </c>
      <c r="I84" s="20">
        <v>21</v>
      </c>
      <c r="J84" s="20">
        <v>33</v>
      </c>
      <c r="K84" s="20">
        <v>29</v>
      </c>
      <c r="L84" s="20">
        <v>34</v>
      </c>
      <c r="M84" s="20">
        <v>17</v>
      </c>
      <c r="N84" s="20">
        <v>22</v>
      </c>
      <c r="O84" s="20">
        <v>20</v>
      </c>
      <c r="P84" s="20">
        <v>19</v>
      </c>
      <c r="Q84" s="20">
        <v>12</v>
      </c>
      <c r="R84" s="20">
        <v>15</v>
      </c>
      <c r="S84" s="58">
        <f t="shared" si="27"/>
        <v>377</v>
      </c>
      <c r="T84" s="25"/>
    </row>
    <row r="85" spans="1:40" ht="34.5" customHeight="1" x14ac:dyDescent="0.35">
      <c r="A85" s="58" t="s">
        <v>73</v>
      </c>
      <c r="B85" s="58">
        <v>3</v>
      </c>
      <c r="C85" s="20">
        <v>10</v>
      </c>
      <c r="D85" s="20">
        <v>5</v>
      </c>
      <c r="E85" s="20">
        <v>9</v>
      </c>
      <c r="F85" s="20">
        <v>11</v>
      </c>
      <c r="G85" s="20">
        <v>21</v>
      </c>
      <c r="H85" s="20">
        <v>9</v>
      </c>
      <c r="I85" s="20">
        <v>14</v>
      </c>
      <c r="J85" s="20">
        <v>9</v>
      </c>
      <c r="K85" s="20">
        <v>17</v>
      </c>
      <c r="L85" s="20">
        <v>15</v>
      </c>
      <c r="M85" s="20">
        <v>16</v>
      </c>
      <c r="N85" s="20">
        <v>4</v>
      </c>
      <c r="O85" s="20">
        <v>10</v>
      </c>
      <c r="P85" s="20">
        <v>3</v>
      </c>
      <c r="Q85" s="20">
        <v>4</v>
      </c>
      <c r="R85" s="20">
        <v>6</v>
      </c>
      <c r="S85" s="58">
        <f t="shared" si="27"/>
        <v>166</v>
      </c>
      <c r="T85" s="25"/>
    </row>
    <row r="86" spans="1:40" ht="34.5" customHeight="1" x14ac:dyDescent="0.35">
      <c r="A86" s="58" t="s">
        <v>74</v>
      </c>
      <c r="B86" s="58">
        <v>1</v>
      </c>
      <c r="C86" s="20">
        <v>5</v>
      </c>
      <c r="D86" s="20">
        <v>4</v>
      </c>
      <c r="E86" s="20">
        <v>8</v>
      </c>
      <c r="F86" s="20">
        <v>11</v>
      </c>
      <c r="G86" s="20">
        <v>9</v>
      </c>
      <c r="H86" s="20">
        <v>9</v>
      </c>
      <c r="I86" s="20">
        <v>6</v>
      </c>
      <c r="J86" s="20">
        <v>7</v>
      </c>
      <c r="K86" s="20">
        <v>15</v>
      </c>
      <c r="L86" s="20">
        <v>17</v>
      </c>
      <c r="M86" s="20">
        <v>10</v>
      </c>
      <c r="N86" s="20">
        <v>8</v>
      </c>
      <c r="O86" s="20">
        <v>11</v>
      </c>
      <c r="P86" s="20">
        <v>3</v>
      </c>
      <c r="Q86" s="20">
        <v>6</v>
      </c>
      <c r="R86" s="20">
        <v>12</v>
      </c>
      <c r="S86" s="58">
        <f t="shared" si="27"/>
        <v>142</v>
      </c>
      <c r="T86" s="25"/>
    </row>
    <row r="87" spans="1:40" ht="34.5" customHeight="1" x14ac:dyDescent="0.35">
      <c r="A87" s="58" t="s">
        <v>75</v>
      </c>
      <c r="B87" s="58">
        <v>222</v>
      </c>
      <c r="C87" s="20">
        <v>258</v>
      </c>
      <c r="D87" s="20">
        <v>289</v>
      </c>
      <c r="E87" s="20">
        <v>295</v>
      </c>
      <c r="F87" s="20">
        <v>316</v>
      </c>
      <c r="G87" s="20">
        <v>250</v>
      </c>
      <c r="H87" s="20">
        <v>209</v>
      </c>
      <c r="I87" s="20">
        <v>159</v>
      </c>
      <c r="J87" s="20">
        <v>200</v>
      </c>
      <c r="K87" s="20">
        <v>232</v>
      </c>
      <c r="L87" s="20">
        <v>217</v>
      </c>
      <c r="M87" s="20">
        <v>152</v>
      </c>
      <c r="N87" s="20">
        <v>121</v>
      </c>
      <c r="O87" s="20">
        <v>87</v>
      </c>
      <c r="P87" s="20">
        <v>53</v>
      </c>
      <c r="Q87" s="20">
        <v>34</v>
      </c>
      <c r="R87" s="20">
        <v>38</v>
      </c>
      <c r="S87" s="58">
        <f t="shared" si="27"/>
        <v>3132</v>
      </c>
      <c r="T87" s="25"/>
    </row>
    <row r="88" spans="1:40" ht="34.5" customHeight="1" thickBot="1" x14ac:dyDescent="0.4">
      <c r="A88" s="59" t="s">
        <v>76</v>
      </c>
      <c r="B88" s="59">
        <v>49</v>
      </c>
      <c r="C88" s="46">
        <v>61</v>
      </c>
      <c r="D88" s="46">
        <v>63</v>
      </c>
      <c r="E88" s="46">
        <v>52</v>
      </c>
      <c r="F88" s="46">
        <v>68</v>
      </c>
      <c r="G88" s="46">
        <v>46</v>
      </c>
      <c r="H88" s="46">
        <v>57</v>
      </c>
      <c r="I88" s="46">
        <v>51</v>
      </c>
      <c r="J88" s="46">
        <v>47</v>
      </c>
      <c r="K88" s="46">
        <v>47</v>
      </c>
      <c r="L88" s="46">
        <v>39</v>
      </c>
      <c r="M88" s="46">
        <v>35</v>
      </c>
      <c r="N88" s="46">
        <v>34</v>
      </c>
      <c r="O88" s="46">
        <v>34</v>
      </c>
      <c r="P88" s="46">
        <v>26</v>
      </c>
      <c r="Q88" s="46">
        <v>17</v>
      </c>
      <c r="R88" s="46">
        <v>15</v>
      </c>
      <c r="S88" s="59">
        <f>SUM(B88:R88)</f>
        <v>741</v>
      </c>
      <c r="T88" s="25"/>
    </row>
    <row r="89" spans="1:40" ht="34.5" customHeight="1" thickBot="1" x14ac:dyDescent="0.4"/>
    <row r="90" spans="1:40" ht="34.5" customHeight="1" thickBot="1" x14ac:dyDescent="0.4">
      <c r="A90" s="30" t="s">
        <v>77</v>
      </c>
      <c r="B90" s="12">
        <f t="shared" ref="B90:R90" si="28">+B91+B92</f>
        <v>301</v>
      </c>
      <c r="C90" s="12">
        <f t="shared" si="28"/>
        <v>390</v>
      </c>
      <c r="D90" s="12">
        <f t="shared" si="28"/>
        <v>463</v>
      </c>
      <c r="E90" s="12">
        <f t="shared" si="28"/>
        <v>516</v>
      </c>
      <c r="F90" s="12">
        <f t="shared" si="28"/>
        <v>495</v>
      </c>
      <c r="G90" s="12">
        <f t="shared" si="28"/>
        <v>478</v>
      </c>
      <c r="H90" s="12">
        <f t="shared" si="28"/>
        <v>401</v>
      </c>
      <c r="I90" s="12">
        <f t="shared" si="28"/>
        <v>367</v>
      </c>
      <c r="J90" s="12">
        <f t="shared" si="28"/>
        <v>401</v>
      </c>
      <c r="K90" s="12">
        <f t="shared" si="28"/>
        <v>503</v>
      </c>
      <c r="L90" s="12">
        <f t="shared" si="28"/>
        <v>490</v>
      </c>
      <c r="M90" s="12">
        <f t="shared" si="28"/>
        <v>445</v>
      </c>
      <c r="N90" s="12">
        <f t="shared" si="28"/>
        <v>353</v>
      </c>
      <c r="O90" s="12">
        <f t="shared" si="28"/>
        <v>244</v>
      </c>
      <c r="P90" s="12">
        <f t="shared" si="28"/>
        <v>221</v>
      </c>
      <c r="Q90" s="12">
        <f t="shared" si="28"/>
        <v>156</v>
      </c>
      <c r="R90" s="12">
        <f t="shared" si="28"/>
        <v>198</v>
      </c>
      <c r="S90" s="12">
        <f>S92</f>
        <v>6422</v>
      </c>
      <c r="T90" s="25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</row>
    <row r="91" spans="1:40" ht="34.5" customHeight="1" x14ac:dyDescent="0.35">
      <c r="A91" s="33" t="s">
        <v>90</v>
      </c>
      <c r="B91" s="71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1"/>
      <c r="T91" s="25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</row>
    <row r="92" spans="1:40" ht="34.5" customHeight="1" thickBot="1" x14ac:dyDescent="0.4">
      <c r="A92" s="54" t="s">
        <v>78</v>
      </c>
      <c r="B92" s="59">
        <v>301</v>
      </c>
      <c r="C92" s="46">
        <v>390</v>
      </c>
      <c r="D92" s="46">
        <v>463</v>
      </c>
      <c r="E92" s="46">
        <v>516</v>
      </c>
      <c r="F92" s="46">
        <v>495</v>
      </c>
      <c r="G92" s="46">
        <v>478</v>
      </c>
      <c r="H92" s="46">
        <v>401</v>
      </c>
      <c r="I92" s="46">
        <v>367</v>
      </c>
      <c r="J92" s="46">
        <v>401</v>
      </c>
      <c r="K92" s="46">
        <v>503</v>
      </c>
      <c r="L92" s="46">
        <v>490</v>
      </c>
      <c r="M92" s="46">
        <v>445</v>
      </c>
      <c r="N92" s="46">
        <v>353</v>
      </c>
      <c r="O92" s="46">
        <v>244</v>
      </c>
      <c r="P92" s="46">
        <v>221</v>
      </c>
      <c r="Q92" s="46">
        <v>156</v>
      </c>
      <c r="R92" s="46">
        <v>198</v>
      </c>
      <c r="S92" s="55">
        <f>SUM(B92:R92)</f>
        <v>6422</v>
      </c>
      <c r="T92" s="25"/>
    </row>
    <row r="93" spans="1:40" ht="34.5" customHeight="1" thickBot="1" x14ac:dyDescent="0.4"/>
    <row r="94" spans="1:40" ht="34.5" customHeight="1" thickBot="1" x14ac:dyDescent="0.4">
      <c r="A94" s="30" t="s">
        <v>79</v>
      </c>
      <c r="B94" s="12">
        <f>B95+B96</f>
        <v>152</v>
      </c>
      <c r="C94" s="12">
        <f t="shared" ref="C94:R94" si="29">C95+C96</f>
        <v>226</v>
      </c>
      <c r="D94" s="12">
        <f t="shared" si="29"/>
        <v>224</v>
      </c>
      <c r="E94" s="12">
        <f t="shared" si="29"/>
        <v>226</v>
      </c>
      <c r="F94" s="12">
        <f t="shared" si="29"/>
        <v>238</v>
      </c>
      <c r="G94" s="12">
        <f t="shared" si="29"/>
        <v>205</v>
      </c>
      <c r="H94" s="12">
        <f t="shared" si="29"/>
        <v>205</v>
      </c>
      <c r="I94" s="12">
        <f t="shared" si="29"/>
        <v>176</v>
      </c>
      <c r="J94" s="12">
        <f t="shared" si="29"/>
        <v>200</v>
      </c>
      <c r="K94" s="12">
        <f t="shared" si="29"/>
        <v>187</v>
      </c>
      <c r="L94" s="12">
        <f t="shared" si="29"/>
        <v>208</v>
      </c>
      <c r="M94" s="12">
        <f t="shared" si="29"/>
        <v>177</v>
      </c>
      <c r="N94" s="12">
        <f t="shared" si="29"/>
        <v>171</v>
      </c>
      <c r="O94" s="12">
        <f t="shared" si="29"/>
        <v>138</v>
      </c>
      <c r="P94" s="12">
        <f t="shared" si="29"/>
        <v>105</v>
      </c>
      <c r="Q94" s="12">
        <f t="shared" si="29"/>
        <v>100</v>
      </c>
      <c r="R94" s="12">
        <f t="shared" si="29"/>
        <v>87</v>
      </c>
      <c r="S94" s="12">
        <f>S96</f>
        <v>3026</v>
      </c>
      <c r="T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</row>
    <row r="95" spans="1:40" ht="34.5" customHeight="1" x14ac:dyDescent="0.35">
      <c r="A95" s="33" t="s">
        <v>89</v>
      </c>
      <c r="B95" s="71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</row>
    <row r="96" spans="1:40" ht="34.5" customHeight="1" thickBot="1" x14ac:dyDescent="0.4">
      <c r="A96" s="54" t="s">
        <v>80</v>
      </c>
      <c r="B96" s="59">
        <v>152</v>
      </c>
      <c r="C96" s="46">
        <v>226</v>
      </c>
      <c r="D96" s="46">
        <v>224</v>
      </c>
      <c r="E96" s="46">
        <v>226</v>
      </c>
      <c r="F96" s="46">
        <v>238</v>
      </c>
      <c r="G96" s="46">
        <v>205</v>
      </c>
      <c r="H96" s="46">
        <v>205</v>
      </c>
      <c r="I96" s="46">
        <v>176</v>
      </c>
      <c r="J96" s="46">
        <v>200</v>
      </c>
      <c r="K96" s="46">
        <v>187</v>
      </c>
      <c r="L96" s="46">
        <v>208</v>
      </c>
      <c r="M96" s="46">
        <v>177</v>
      </c>
      <c r="N96" s="46">
        <v>171</v>
      </c>
      <c r="O96" s="46">
        <v>138</v>
      </c>
      <c r="P96" s="46">
        <v>105</v>
      </c>
      <c r="Q96" s="46">
        <v>100</v>
      </c>
      <c r="R96" s="46">
        <v>87</v>
      </c>
      <c r="S96" s="55">
        <f>SUM(B96:R96)+1</f>
        <v>3026</v>
      </c>
      <c r="T96" s="25"/>
    </row>
    <row r="97" spans="1:19" ht="34.5" customHeight="1" thickBot="1" x14ac:dyDescent="0.4"/>
    <row r="98" spans="1:19" ht="34.5" customHeight="1" thickBot="1" x14ac:dyDescent="0.4">
      <c r="A98" s="49" t="s">
        <v>85</v>
      </c>
      <c r="B98" s="49">
        <f>+B99</f>
        <v>226</v>
      </c>
      <c r="C98" s="41">
        <f t="shared" ref="C98:R98" si="30">+C99</f>
        <v>330</v>
      </c>
      <c r="D98" s="41">
        <f t="shared" si="30"/>
        <v>312</v>
      </c>
      <c r="E98" s="41">
        <f t="shared" si="30"/>
        <v>358</v>
      </c>
      <c r="F98" s="41">
        <f t="shared" si="30"/>
        <v>386</v>
      </c>
      <c r="G98" s="41">
        <f t="shared" si="30"/>
        <v>301</v>
      </c>
      <c r="H98" s="41">
        <f t="shared" si="30"/>
        <v>280</v>
      </c>
      <c r="I98" s="41">
        <f t="shared" si="30"/>
        <v>292</v>
      </c>
      <c r="J98" s="41">
        <f t="shared" si="30"/>
        <v>269</v>
      </c>
      <c r="K98" s="41">
        <f t="shared" si="30"/>
        <v>322</v>
      </c>
      <c r="L98" s="41">
        <f t="shared" si="30"/>
        <v>317</v>
      </c>
      <c r="M98" s="41">
        <f t="shared" si="30"/>
        <v>323</v>
      </c>
      <c r="N98" s="41">
        <f t="shared" si="30"/>
        <v>273</v>
      </c>
      <c r="O98" s="41">
        <f t="shared" si="30"/>
        <v>223</v>
      </c>
      <c r="P98" s="41">
        <f t="shared" si="30"/>
        <v>162</v>
      </c>
      <c r="Q98" s="41">
        <f t="shared" si="30"/>
        <v>165</v>
      </c>
      <c r="R98" s="41">
        <f t="shared" si="30"/>
        <v>213</v>
      </c>
      <c r="S98" s="41">
        <f>S99</f>
        <v>4752</v>
      </c>
    </row>
    <row r="99" spans="1:19" ht="34.5" customHeight="1" thickBot="1" x14ac:dyDescent="0.4">
      <c r="A99" s="59" t="s">
        <v>86</v>
      </c>
      <c r="B99" s="59">
        <v>226</v>
      </c>
      <c r="C99" s="46">
        <v>330</v>
      </c>
      <c r="D99" s="46">
        <v>312</v>
      </c>
      <c r="E99" s="46">
        <v>358</v>
      </c>
      <c r="F99" s="46">
        <v>386</v>
      </c>
      <c r="G99" s="46">
        <v>301</v>
      </c>
      <c r="H99" s="46">
        <v>280</v>
      </c>
      <c r="I99" s="46">
        <v>292</v>
      </c>
      <c r="J99" s="46">
        <v>269</v>
      </c>
      <c r="K99" s="46">
        <v>322</v>
      </c>
      <c r="L99" s="46">
        <v>317</v>
      </c>
      <c r="M99" s="46">
        <v>323</v>
      </c>
      <c r="N99" s="46">
        <v>273</v>
      </c>
      <c r="O99" s="46">
        <v>223</v>
      </c>
      <c r="P99" s="46">
        <v>162</v>
      </c>
      <c r="Q99" s="46">
        <v>165</v>
      </c>
      <c r="R99" s="46">
        <v>213</v>
      </c>
      <c r="S99" s="59">
        <f>SUM(B99:R99)</f>
        <v>4752</v>
      </c>
    </row>
    <row r="101" spans="1:19" ht="34.5" customHeight="1" x14ac:dyDescent="0.35">
      <c r="A101" s="21" t="s">
        <v>101</v>
      </c>
    </row>
    <row r="102" spans="1:19" ht="34.5" customHeight="1" x14ac:dyDescent="0.35">
      <c r="A102" s="26" t="s">
        <v>109</v>
      </c>
    </row>
  </sheetData>
  <mergeCells count="2">
    <mergeCell ref="A6:S6"/>
    <mergeCell ref="A7:S7"/>
  </mergeCells>
  <phoneticPr fontId="0" type="noConversion"/>
  <pageMargins left="0.75" right="0.59055118110236227" top="0.98425196850393704" bottom="1" header="0" footer="0"/>
  <pageSetup scale="32" fitToHeight="0" orientation="landscape" r:id="rId1"/>
  <headerFooter alignWithMargins="0"/>
  <rowBreaks count="2" manualBreakCount="2">
    <brk id="37" max="18" man="1"/>
    <brk id="6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ELQUI</vt:lpstr>
      <vt:lpstr>LIMARI</vt:lpstr>
      <vt:lpstr>CHOAPA</vt:lpstr>
      <vt:lpstr>CHOAPA!Área_de_impresión</vt:lpstr>
      <vt:lpstr>ELQUI!Área_de_impresión</vt:lpstr>
      <vt:lpstr>LIMARI!Área_de_impresión</vt:lpstr>
      <vt:lpstr>CHOAPA!Títulos_a_imprimir</vt:lpstr>
      <vt:lpstr>ELQUI!Títulos_a_imprimir</vt:lpstr>
      <vt:lpstr>LIMARI!Títulos_a_imprimir</vt:lpstr>
    </vt:vector>
  </TitlesOfParts>
  <Company>Servicio de Salud Coquimbo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Rojas</dc:creator>
  <cp:lastModifiedBy>macarena alfaro</cp:lastModifiedBy>
  <cp:lastPrinted>2015-01-21T21:50:01Z</cp:lastPrinted>
  <dcterms:created xsi:type="dcterms:W3CDTF">2006-05-12T00:57:14Z</dcterms:created>
  <dcterms:modified xsi:type="dcterms:W3CDTF">2015-12-15T12:32:55Z</dcterms:modified>
</cp:coreProperties>
</file>