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 codeName="{E757BCB4-07E6-AE0B-56E0-F0EEF7A6E26C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REM24\SERIES REM\SERIE D\"/>
    </mc:Choice>
  </mc:AlternateContent>
  <xr:revisionPtr revIDLastSave="0" documentId="13_ncr:1_{BC6FF340-F6BA-4C3B-8EEA-B14E4F4BEC45}" xr6:coauthVersionLast="47" xr6:coauthVersionMax="47" xr10:uidLastSave="{00000000-0000-0000-0000-000000000000}"/>
  <workbookProtection workbookPassword="FA1E" lockStructure="1"/>
  <bookViews>
    <workbookView xWindow="-120" yWindow="-120" windowWidth="29040" windowHeight="15840" xr2:uid="{00000000-000D-0000-FFFF-FFFF00000000}"/>
  </bookViews>
  <sheets>
    <sheet name="NOMBRE" sheetId="1" r:id="rId1"/>
    <sheet name="D15" sheetId="2" r:id="rId2"/>
    <sheet name="D16" sheetId="3" r:id="rId3"/>
    <sheet name="Control" sheetId="4" r:id="rId4"/>
    <sheet name="MACROS" sheetId="5" r:id="rId5"/>
  </sheets>
  <definedNames>
    <definedName name="_xlnm._FilterDatabase" localSheetId="0" hidden="1">NOMBRE!$AA$12:$AC$42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2" l="1"/>
  <c r="C28" i="2"/>
  <c r="G27" i="2"/>
  <c r="C24" i="2"/>
  <c r="C23" i="2"/>
  <c r="C21" i="2"/>
  <c r="C17" i="2"/>
  <c r="C16" i="2"/>
  <c r="C14" i="2"/>
  <c r="C45" i="2"/>
  <c r="C42" i="2"/>
  <c r="C43" i="2"/>
  <c r="C44" i="2"/>
  <c r="J76" i="2"/>
  <c r="I76" i="2"/>
  <c r="H76" i="2"/>
  <c r="G76" i="2"/>
  <c r="F76" i="2"/>
  <c r="E76" i="2"/>
  <c r="D76" i="2"/>
  <c r="F73" i="2"/>
  <c r="E73" i="2"/>
  <c r="D73" i="2"/>
  <c r="O69" i="2"/>
  <c r="N69" i="2"/>
  <c r="M69" i="2"/>
  <c r="L69" i="2"/>
  <c r="J69" i="2"/>
  <c r="I69" i="2"/>
  <c r="H69" i="2"/>
  <c r="G69" i="2"/>
  <c r="F69" i="2"/>
  <c r="E69" i="2"/>
  <c r="D69" i="2"/>
  <c r="K61" i="2"/>
  <c r="J61" i="2"/>
  <c r="I61" i="2"/>
  <c r="H61" i="2"/>
  <c r="G61" i="2"/>
  <c r="F61" i="2"/>
  <c r="E61" i="2"/>
  <c r="D61" i="2"/>
  <c r="C63" i="2"/>
  <c r="C75" i="2"/>
  <c r="C74" i="2"/>
  <c r="C72" i="2"/>
  <c r="C71" i="2"/>
  <c r="C70" i="2"/>
  <c r="C68" i="2"/>
  <c r="C67" i="2"/>
  <c r="C66" i="2"/>
  <c r="C65" i="2"/>
  <c r="C60" i="2"/>
  <c r="C59" i="2"/>
  <c r="C58" i="2"/>
  <c r="C56" i="2"/>
  <c r="Q88" i="2"/>
  <c r="P88" i="2"/>
  <c r="O88" i="2"/>
  <c r="N88" i="2"/>
  <c r="M88" i="2"/>
  <c r="F88" i="2"/>
  <c r="C89" i="2"/>
  <c r="C87" i="2"/>
  <c r="C86" i="2"/>
  <c r="C85" i="2"/>
  <c r="C84" i="2"/>
  <c r="C106" i="2"/>
  <c r="L88" i="2"/>
  <c r="K88" i="2"/>
  <c r="J88" i="2"/>
  <c r="I88" i="2"/>
  <c r="D88" i="2"/>
  <c r="I46" i="2"/>
  <c r="D46" i="2"/>
  <c r="C47" i="2"/>
  <c r="C32" i="2"/>
  <c r="F31" i="2"/>
  <c r="E31" i="2"/>
  <c r="D31" i="2"/>
  <c r="C30" i="2"/>
  <c r="C29" i="2"/>
  <c r="O27" i="2"/>
  <c r="N27" i="2"/>
  <c r="M27" i="2"/>
  <c r="L27" i="2"/>
  <c r="J27" i="2"/>
  <c r="I27" i="2"/>
  <c r="H27" i="2"/>
  <c r="F27" i="2"/>
  <c r="E27" i="2"/>
  <c r="D27" i="2"/>
  <c r="C26" i="2"/>
  <c r="C25" i="2"/>
  <c r="K19" i="2"/>
  <c r="K35" i="2" s="1"/>
  <c r="J19" i="2"/>
  <c r="I19" i="2"/>
  <c r="H19" i="2"/>
  <c r="G19" i="2"/>
  <c r="F19" i="2"/>
  <c r="E19" i="2"/>
  <c r="D19" i="2"/>
  <c r="C18" i="2"/>
  <c r="O19" i="2"/>
  <c r="N19" i="2"/>
  <c r="M19" i="2"/>
  <c r="C31" i="2" l="1"/>
  <c r="C27" i="2"/>
  <c r="C73" i="2"/>
  <c r="C19" i="2"/>
  <c r="L106" i="2"/>
  <c r="K106" i="2"/>
  <c r="J106" i="2"/>
  <c r="D106" i="2"/>
  <c r="E106" i="2"/>
  <c r="H88" i="2" l="1"/>
  <c r="G88" i="2"/>
  <c r="E88" i="2"/>
  <c r="C88" i="2" s="1"/>
  <c r="L77" i="2"/>
  <c r="O61" i="2"/>
  <c r="N61" i="2"/>
  <c r="M61" i="2"/>
  <c r="K77" i="2"/>
  <c r="Q46" i="2"/>
  <c r="P46" i="2"/>
  <c r="O46" i="2"/>
  <c r="N46" i="2"/>
  <c r="M46" i="2"/>
  <c r="L46" i="2"/>
  <c r="K46" i="2"/>
  <c r="J46" i="2"/>
  <c r="H46" i="2"/>
  <c r="G46" i="2"/>
  <c r="F46" i="2"/>
  <c r="L35" i="2"/>
  <c r="J34" i="2"/>
  <c r="J35" i="2" s="1"/>
  <c r="I34" i="2"/>
  <c r="I35" i="2" s="1"/>
  <c r="H34" i="2"/>
  <c r="G34" i="2"/>
  <c r="F34" i="2"/>
  <c r="E34" i="2"/>
  <c r="D34" i="2"/>
  <c r="M35" i="2"/>
  <c r="N77" i="2" l="1"/>
  <c r="M77" i="2"/>
  <c r="C76" i="2"/>
  <c r="C69" i="2"/>
  <c r="I77" i="2"/>
  <c r="D77" i="2"/>
  <c r="G77" i="2"/>
  <c r="J77" i="2"/>
  <c r="C61" i="2"/>
  <c r="C34" i="2"/>
  <c r="D35" i="2"/>
  <c r="E77" i="2"/>
  <c r="F77" i="2"/>
  <c r="O77" i="2"/>
  <c r="H77" i="2"/>
  <c r="N35" i="2"/>
  <c r="O35" i="2"/>
  <c r="E35" i="2"/>
  <c r="F35" i="2"/>
  <c r="G35" i="2"/>
  <c r="H35" i="2"/>
  <c r="C77" i="2" l="1"/>
  <c r="C35" i="2"/>
  <c r="AD59" i="2"/>
  <c r="AC59" i="2"/>
  <c r="AB59" i="2"/>
  <c r="AA59" i="2"/>
  <c r="AD17" i="2"/>
  <c r="AC17" i="2"/>
  <c r="AB17" i="2"/>
  <c r="AA17" i="2"/>
  <c r="AE89" i="2" l="1"/>
  <c r="AE47" i="2"/>
  <c r="AE42" i="2"/>
  <c r="AE84" i="2"/>
  <c r="AE43" i="2"/>
  <c r="Z43" i="2" s="1"/>
  <c r="Z89" i="2" l="1"/>
  <c r="Z42" i="2"/>
  <c r="Z84" i="2"/>
  <c r="R84" i="2" s="1"/>
  <c r="AE45" i="2"/>
  <c r="Z45" i="2" s="1"/>
  <c r="R45" i="2" s="1"/>
  <c r="AE44" i="2"/>
  <c r="Z44" i="2" s="1"/>
  <c r="R44" i="2" s="1"/>
  <c r="AA12" i="3"/>
  <c r="AA13" i="3"/>
  <c r="AA14" i="3"/>
  <c r="AA15" i="3"/>
  <c r="AA11" i="3"/>
  <c r="AE87" i="2"/>
  <c r="Z87" i="2" s="1"/>
  <c r="R87" i="2" s="1"/>
  <c r="AE86" i="2"/>
  <c r="Z86" i="2" s="1"/>
  <c r="R86" i="2" s="1"/>
  <c r="AE85" i="2"/>
  <c r="Z85" i="2" s="1"/>
  <c r="R85" i="2" s="1"/>
  <c r="Z47" i="2" l="1"/>
  <c r="R43" i="2"/>
  <c r="R42" i="2"/>
  <c r="F102" i="2"/>
  <c r="F101" i="2"/>
  <c r="F100" i="2"/>
  <c r="F99" i="2"/>
  <c r="F97" i="2"/>
  <c r="F103" i="2" l="1"/>
  <c r="F104" i="2"/>
  <c r="F105" i="2"/>
  <c r="F106" i="2" l="1"/>
  <c r="A4" i="3"/>
  <c r="A3" i="3"/>
  <c r="A2" i="3"/>
  <c r="A4" i="2"/>
  <c r="A3" i="2"/>
  <c r="A2" i="2"/>
  <c r="D26" i="3" l="1"/>
  <c r="C26" i="3"/>
  <c r="H105" i="2"/>
  <c r="H104" i="2"/>
  <c r="G105" i="2"/>
  <c r="G104" i="2"/>
  <c r="G103" i="2"/>
  <c r="G100" i="2" l="1"/>
  <c r="B41" i="3"/>
  <c r="E32" i="3"/>
  <c r="E33" i="3"/>
  <c r="B21" i="3" l="1"/>
  <c r="P59" i="2"/>
  <c r="P17" i="2" l="1"/>
  <c r="H103" i="2"/>
  <c r="I103" i="2" s="1"/>
  <c r="I105" i="2"/>
  <c r="M105" i="2" s="1"/>
  <c r="N105" i="2" s="1"/>
  <c r="I104" i="2"/>
  <c r="M104" i="2" s="1"/>
  <c r="N104" i="2" s="1"/>
  <c r="E46" i="2"/>
  <c r="C46" i="2" s="1"/>
  <c r="G102" i="2"/>
  <c r="G101" i="2"/>
  <c r="G99" i="2"/>
  <c r="G97" i="2"/>
  <c r="D43" i="3"/>
  <c r="C43" i="3"/>
  <c r="C16" i="3"/>
  <c r="F33" i="3" s="1"/>
  <c r="J33" i="3" s="1"/>
  <c r="K33" i="3" s="1"/>
  <c r="B16" i="3"/>
  <c r="F32" i="3" s="1"/>
  <c r="J32" i="3" s="1"/>
  <c r="K32" i="3" s="1"/>
  <c r="G106" i="2" l="1"/>
  <c r="H100" i="2"/>
  <c r="I100" i="2" s="1"/>
  <c r="M100" i="2" s="1"/>
  <c r="N100" i="2" s="1"/>
  <c r="H97" i="2"/>
  <c r="H99" i="2"/>
  <c r="I99" i="2" s="1"/>
  <c r="M99" i="2" s="1"/>
  <c r="N99" i="2" s="1"/>
  <c r="H101" i="2"/>
  <c r="I101" i="2" s="1"/>
  <c r="AG89" i="2"/>
  <c r="AB89" i="2" s="1"/>
  <c r="AF89" i="2"/>
  <c r="AA89" i="2" s="1"/>
  <c r="AG47" i="2"/>
  <c r="AB47" i="2" s="1"/>
  <c r="AF47" i="2"/>
  <c r="AA47" i="2" s="1"/>
  <c r="H102" i="2"/>
  <c r="I102" i="2" s="1"/>
  <c r="M103" i="2"/>
  <c r="N103" i="2" s="1"/>
  <c r="H106" i="2" l="1"/>
  <c r="I97" i="2"/>
  <c r="I106" i="2" s="1"/>
  <c r="R89" i="2"/>
  <c r="R47" i="2"/>
  <c r="AF159" i="2"/>
  <c r="E11" i="4" s="1"/>
  <c r="M102" i="2"/>
  <c r="M101" i="2"/>
  <c r="B25" i="3"/>
  <c r="B24" i="3"/>
  <c r="B23" i="3"/>
  <c r="B22" i="3"/>
  <c r="B38" i="3"/>
  <c r="M97" i="2" l="1"/>
  <c r="M106" i="2" s="1"/>
  <c r="N102" i="2"/>
  <c r="B26" i="3"/>
  <c r="N101" i="2"/>
  <c r="AC22" i="3" l="1"/>
  <c r="AC23" i="3"/>
  <c r="AC24" i="3"/>
  <c r="AC25" i="3"/>
  <c r="AC21" i="3"/>
  <c r="Z22" i="3"/>
  <c r="Z23" i="3"/>
  <c r="Z24" i="3"/>
  <c r="Z25" i="3"/>
  <c r="Z21" i="3"/>
  <c r="E21" i="3" s="1"/>
  <c r="N97" i="2" l="1"/>
  <c r="N106" i="2" s="1"/>
  <c r="E22" i="3"/>
  <c r="E23" i="3"/>
  <c r="E24" i="3"/>
  <c r="E25" i="3"/>
  <c r="AB22" i="3"/>
  <c r="AB23" i="3"/>
  <c r="AB24" i="3"/>
  <c r="AB25" i="3"/>
  <c r="AB21" i="3"/>
  <c r="B42" i="3" l="1"/>
  <c r="B40" i="3"/>
  <c r="B39" i="3"/>
  <c r="B43" i="3" l="1"/>
  <c r="P68" i="2"/>
  <c r="P66" i="2"/>
  <c r="P64" i="2"/>
  <c r="P62" i="2"/>
  <c r="P55" i="2"/>
  <c r="A159" i="2" l="1"/>
  <c r="D13" i="3"/>
  <c r="I3" i="1"/>
  <c r="B4" i="5" s="1"/>
  <c r="C4" i="4"/>
  <c r="A5" i="3"/>
  <c r="A5" i="2"/>
  <c r="I6" i="1"/>
  <c r="AG6" i="1" s="1"/>
  <c r="I2" i="1"/>
  <c r="AG2" i="1" s="1"/>
  <c r="AG3" i="1" l="1"/>
  <c r="AG7" i="1" s="1"/>
  <c r="E18" i="4" s="1"/>
  <c r="D15" i="3"/>
  <c r="D14" i="3"/>
  <c r="D12" i="3"/>
  <c r="D11" i="3"/>
  <c r="AD209" i="3" l="1"/>
  <c r="E12" i="4" s="1"/>
  <c r="A209" i="3"/>
  <c r="E8" i="4" s="1"/>
  <c r="E6" i="4"/>
  <c r="E100" i="4"/>
  <c r="E7" i="4" l="1"/>
  <c r="E10" i="4" s="1"/>
  <c r="E13" i="4" s="1"/>
  <c r="B10" i="5" s="1"/>
</calcChain>
</file>

<file path=xl/sharedStrings.xml><?xml version="1.0" encoding="utf-8"?>
<sst xmlns="http://schemas.openxmlformats.org/spreadsheetml/2006/main" count="308" uniqueCount="169">
  <si>
    <t>DATOS DEL ESTABLECIMIENTO</t>
  </si>
  <si>
    <t>CÓDIGOS</t>
  </si>
  <si>
    <t>NOMBRE DE COMUNA</t>
  </si>
  <si>
    <t>MES:</t>
  </si>
  <si>
    <t>AÑO:</t>
  </si>
  <si>
    <t>ENERO</t>
  </si>
  <si>
    <t>SERVICIO DE SALUD</t>
  </si>
  <si>
    <t>FEBRERO</t>
  </si>
  <si>
    <t>MUNICIPAL</t>
  </si>
  <si>
    <t>MARZO</t>
  </si>
  <si>
    <t>ABRIL</t>
  </si>
  <si>
    <t>MINSAL - DEIS</t>
  </si>
  <si>
    <t>MAYO</t>
  </si>
  <si>
    <t>JUNIO</t>
  </si>
  <si>
    <t>SERIE D</t>
  </si>
  <si>
    <t>JULIO</t>
  </si>
  <si>
    <t>AGOSTO</t>
  </si>
  <si>
    <t>SEPTIEMBRE</t>
  </si>
  <si>
    <t>OCTUBRE</t>
  </si>
  <si>
    <t>NOVIEMBRE</t>
  </si>
  <si>
    <t>DICIEMBRE</t>
  </si>
  <si>
    <t>TOTAL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</si>
  <si>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</si>
  <si>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</si>
  <si>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</si>
  <si>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</si>
  <si>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</si>
  <si>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</si>
  <si>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</si>
  <si>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Bajo peso</t>
  </si>
  <si>
    <t>Saldo Mes Anterior</t>
  </si>
  <si>
    <t>Por traspaso</t>
  </si>
  <si>
    <t>Traspaso</t>
  </si>
  <si>
    <t>Total</t>
  </si>
  <si>
    <t>NÚMERO DE ERRORES  SEGÚN :</t>
  </si>
  <si>
    <t>A.- OMISIÓN DE INFORMACIÓN</t>
  </si>
  <si>
    <t>B: VALIDACIÓN DE LOS DATOS</t>
  </si>
  <si>
    <t>REM</t>
  </si>
  <si>
    <t>REM
SIN DATOS</t>
  </si>
  <si>
    <t>CAUSAL</t>
  </si>
  <si>
    <t>OTRA CAUSAL (indicar)</t>
  </si>
  <si>
    <t>HOJA NOMBRE</t>
  </si>
  <si>
    <t>Licencia médica</t>
  </si>
  <si>
    <t>REM 15</t>
  </si>
  <si>
    <t>Feriado Legal</t>
  </si>
  <si>
    <t>REM16</t>
  </si>
  <si>
    <t>No hubo profesional</t>
  </si>
  <si>
    <t>No corresponde REM</t>
  </si>
  <si>
    <t>TOTAL REM SIN INFORMACIÓN</t>
  </si>
  <si>
    <t>Otra causa justificada</t>
  </si>
  <si>
    <t>TOTAL DE ERRORES</t>
  </si>
  <si>
    <t>Hoja de Macros y Utilidades</t>
  </si>
  <si>
    <t>COPIA Y PEGA A VALORES TODAS LAS HOJAS
GRABELO CON OTRO NOMBRE</t>
  </si>
  <si>
    <t>Contraseña para copia del archivo :DEIS</t>
  </si>
  <si>
    <t>TOTAL DE ERRORES REM 15</t>
  </si>
  <si>
    <t>TOTAL DE ERRORES REM 16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</si>
  <si>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</si>
  <si>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</si>
  <si>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</si>
  <si>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</si>
  <si>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</si>
  <si>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</si>
  <si>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</si>
  <si>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</si>
  <si>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</si>
  <si>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</si>
  <si>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</si>
  <si>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</si>
  <si>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</si>
  <si>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Dirección Servicio de Salud (DSS)</t>
  </si>
  <si>
    <t>Servicio de Atención Primaria de Urgencia (SAPU)</t>
  </si>
  <si>
    <t>Laboratorio Clínico o Dental</t>
  </si>
  <si>
    <t>Servicio de Atención Primaria de Urgencia Dental (SAPUDENT)</t>
  </si>
  <si>
    <t>Centro de Rehabilitación (CR)</t>
  </si>
  <si>
    <t>Hospital de Campaña</t>
  </si>
  <si>
    <t>NOMBRE ESTABLECIMIENTO/ESTRATEGIA</t>
  </si>
  <si>
    <t>Consultorio General Rural (CGR) con SAPU/SAR/SUR</t>
  </si>
  <si>
    <t>Consultorio General Rural (CGR) - CESFAM con SAPU/SAR/SUR</t>
  </si>
  <si>
    <t>Leche Purita Fortificada (LPF)</t>
  </si>
  <si>
    <t>Purita Cereal (PC)</t>
  </si>
  <si>
    <t>Purita Mamá (PM)</t>
  </si>
  <si>
    <t>Fórmula de Inicio (FI)</t>
  </si>
  <si>
    <t>Mi Sopita (MS)</t>
  </si>
  <si>
    <t>Fórmula de Prematuros (FP)</t>
  </si>
  <si>
    <t>Menores a 6 años</t>
  </si>
  <si>
    <t>Programas Sociales (*)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</si>
  <si>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</si>
  <si>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</si>
  <si>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</si>
  <si>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</si>
  <si>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</si>
  <si>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70 años y más (independiente del motivo de ingreso</t>
  </si>
  <si>
    <t>REM-D.16.    Programa de Alimentación Complementaria del Adulto Mayor (PACAM)</t>
  </si>
  <si>
    <t>Grupo Programático</t>
  </si>
  <si>
    <t>Sección B: PACAM - Número de personas que retiran</t>
  </si>
  <si>
    <t>Sección A: PACAM - Cantidad distribuida (kg)</t>
  </si>
  <si>
    <t>Sección D: PACAM - Número de personas que retiran, pertenecientes al PRAIS (incluidos en Sección B)</t>
  </si>
  <si>
    <t>Saldo mes anterior</t>
  </si>
  <si>
    <t>Ingresos</t>
  </si>
  <si>
    <t>Total disponible</t>
  </si>
  <si>
    <t>Egresos</t>
  </si>
  <si>
    <t>Mermas (Incluye faltantes)</t>
  </si>
  <si>
    <t>Total egresos</t>
  </si>
  <si>
    <t>Saldo mes siguiente</t>
  </si>
  <si>
    <t>Sección C: Existencia y movimiento de productos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</si>
  <si>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</si>
  <si>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</si>
  <si>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</si>
  <si>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</si>
  <si>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Gestantes</t>
  </si>
  <si>
    <t>Normal, sobrepeso y obesas</t>
  </si>
  <si>
    <t>Básico</t>
  </si>
  <si>
    <t>Refuerzo</t>
  </si>
  <si>
    <t>Subtotal</t>
  </si>
  <si>
    <t>Nota: (*) Información referencial, ya incluida en los subprogramas.</t>
  </si>
  <si>
    <t>Total Disponible</t>
  </si>
  <si>
    <t>Total Egresos</t>
  </si>
  <si>
    <t>Fórmula Prematuros</t>
  </si>
  <si>
    <t>Intrasistema</t>
  </si>
  <si>
    <t>Extrasistema</t>
  </si>
  <si>
    <t>Sección B: PNAC - Número de personas intrasistema que retiran</t>
  </si>
  <si>
    <t>Alergia a la proteína de la leche de vaca</t>
  </si>
  <si>
    <t>Fórmula Extensamente Hidrolizada (FEH)</t>
  </si>
  <si>
    <t>Fórmula Aminoacídica (FAA)</t>
  </si>
  <si>
    <t>Alergia a la Proteína de la leche de vaca</t>
  </si>
  <si>
    <t>Sección C: PNAC: Cantidad distribuida (kg) a personas extrasistema (incluye modalidad libre elección)</t>
  </si>
  <si>
    <t>Sección D: PNAC - Número de personas extrasistema que retiran</t>
  </si>
  <si>
    <t>Sección E: Existencia y movimiento total de productos (Intrasistema y Extrasistema)</t>
  </si>
  <si>
    <t>Total (Kg)</t>
  </si>
  <si>
    <t xml:space="preserve">Alergia a la Proteína de la leche de vaca </t>
  </si>
  <si>
    <t xml:space="preserve">Alergia a la proteína de la leche de vaca </t>
  </si>
  <si>
    <t xml:space="preserve">Prematuros </t>
  </si>
  <si>
    <t>6 a 11 meses Lactancia Materna</t>
  </si>
  <si>
    <t>Persona que amamanta a  hijo/a menor a 12 meses</t>
  </si>
  <si>
    <t>Proveedor/Operador Logístico</t>
  </si>
  <si>
    <t>Distribuido a Población Beneficiaria</t>
  </si>
  <si>
    <t>Sopa/Crema</t>
  </si>
  <si>
    <t xml:space="preserve">Bebida Láctea </t>
  </si>
  <si>
    <t>Bebida Láctea</t>
  </si>
  <si>
    <t>Distribuido a población beneficiaria</t>
  </si>
  <si>
    <t>Total Hombres</t>
  </si>
  <si>
    <t>Total Mujeres</t>
  </si>
  <si>
    <t>OTRA INSTITUCION (Delegado)</t>
  </si>
  <si>
    <t>Centros de Diagnóstico Terapeutico (CDT)</t>
  </si>
  <si>
    <t>Centro de Salud Familiar</t>
  </si>
  <si>
    <t>Consultorio General Urbano(CGU) con SAPU/SUR/SAR</t>
  </si>
  <si>
    <t>Consultorio General Urbano (CGU) - CESFAM con SAPU/SAR</t>
  </si>
  <si>
    <t>Unidad de Salud de Funcionarios (USF)</t>
  </si>
  <si>
    <t>ClÍnica Dental Móvil (CDM)</t>
  </si>
  <si>
    <t>Servicio de Urgencia Rural (SUR)</t>
  </si>
  <si>
    <t>Servicio de Alta Resolución SAR</t>
  </si>
  <si>
    <t>Centro Oncologico</t>
  </si>
  <si>
    <t>SAMU</t>
  </si>
  <si>
    <t>Centro de salud Urbano (CSU)</t>
  </si>
  <si>
    <t>0 a 5 meses con Lactancia Materna exclusiva</t>
  </si>
  <si>
    <t>0 a 5 meses Lactancia Materna + Fórmula Láctea</t>
  </si>
  <si>
    <t>Fórmula aminoacídica (FAA)</t>
  </si>
  <si>
    <t>Fórmula de Incio (FI)</t>
  </si>
  <si>
    <t>Otros: (demostraciones, donaciones, etc.)</t>
  </si>
  <si>
    <t>Otros (demostraciones, donaciones, etc.)</t>
  </si>
  <si>
    <t>Hombres</t>
  </si>
  <si>
    <t>Mujeres</t>
  </si>
  <si>
    <t xml:space="preserve"> Mujeres</t>
  </si>
  <si>
    <t>Sopa/Crema - Bebida Láctea</t>
  </si>
  <si>
    <t>Director/a Servicio de Salud o Director/a Establecimiento</t>
  </si>
  <si>
    <t>Jefe/a de Estadisticas</t>
  </si>
  <si>
    <t>Purita +Pro 2 (PP2)</t>
  </si>
  <si>
    <t>Purita +Pro 1 (PP1)</t>
  </si>
  <si>
    <t>Versión 1.2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</si>
</sst>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.0"/>
    <numFmt numFmtId="166" formatCode="#,##0.0_)"/>
    <numFmt numFmtId="167" formatCode="#,##0_)"/>
    <numFmt numFmtId="168" formatCode="_-[$€]\ * #,##0.00_-;\-[$€]\ * #,##0.00_-;_-[$€]\ * &quot;-&quot;??_-;_-@_-"/>
    <numFmt numFmtId="169" formatCode="0.000"/>
    <numFmt numFmtId="170" formatCode="#,##0.0"/>
    <numFmt numFmtId="171" formatCode="#,##0.00_)"/>
  </numFmts>
  <fonts count="34" x14ac:knownFonts="1">
    <font>
      <sz val="10"/>
      <name val="Arial"/>
    </font>
    <font>
      <sz val="10"/>
      <name val="Arial"/>
      <family val="2"/>
    </font>
    <font>
      <b/>
      <sz val="11"/>
      <name val="Verdan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8"/>
      <name val="Arial"/>
      <family val="2"/>
    </font>
    <font>
      <sz val="10"/>
      <name val="Comic Sans MS"/>
      <family val="4"/>
    </font>
    <font>
      <b/>
      <sz val="14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11"/>
      <color indexed="60"/>
      <name val="Verdana"/>
      <family val="2"/>
    </font>
    <font>
      <sz val="11"/>
      <name val="Verdana"/>
      <family val="2"/>
    </font>
    <font>
      <sz val="11"/>
      <color indexed="60"/>
      <name val="Verdana"/>
      <family val="2"/>
    </font>
    <font>
      <sz val="11"/>
      <color indexed="42"/>
      <name val="Verdana"/>
      <family val="2"/>
    </font>
    <font>
      <sz val="10"/>
      <color indexed="1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u/>
      <sz val="8"/>
      <name val="Verdana"/>
      <family val="2"/>
    </font>
    <font>
      <sz val="8"/>
      <color rgb="FFFF0000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8"/>
      </left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medium">
        <color indexed="58"/>
      </left>
      <right/>
      <top style="medium">
        <color indexed="58"/>
      </top>
      <bottom style="medium">
        <color indexed="58"/>
      </bottom>
      <diagonal/>
    </border>
    <border>
      <left/>
      <right/>
      <top style="medium">
        <color indexed="58"/>
      </top>
      <bottom style="medium">
        <color indexed="58"/>
      </bottom>
      <diagonal/>
    </border>
    <border>
      <left/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58"/>
      </left>
      <right/>
      <top style="medium">
        <color indexed="58"/>
      </top>
      <bottom/>
      <diagonal/>
    </border>
    <border>
      <left/>
      <right/>
      <top style="medium">
        <color indexed="58"/>
      </top>
      <bottom/>
      <diagonal/>
    </border>
    <border>
      <left/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/>
      <top/>
      <bottom style="medium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 style="medium">
        <color indexed="58"/>
      </right>
      <top/>
      <bottom style="medium">
        <color indexed="5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3">
    <xf numFmtId="0" fontId="0" fillId="0" borderId="0"/>
    <xf numFmtId="0" fontId="1" fillId="2" borderId="1" applyBorder="0">
      <protection locked="0"/>
    </xf>
    <xf numFmtId="0" fontId="25" fillId="2" borderId="1" applyBorder="0">
      <protection locked="0"/>
    </xf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  <xf numFmtId="0" fontId="28" fillId="0" borderId="0"/>
    <xf numFmtId="0" fontId="3" fillId="0" borderId="0" applyFont="0" applyBorder="0" applyAlignment="0" applyProtection="0"/>
    <xf numFmtId="0" fontId="14" fillId="0" borderId="0"/>
    <xf numFmtId="0" fontId="15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</cellStyleXfs>
  <cellXfs count="738">
    <xf numFmtId="0" fontId="0" fillId="0" borderId="0" xfId="0"/>
    <xf numFmtId="0" fontId="6" fillId="0" borderId="0" xfId="7" applyFont="1" applyAlignment="1" applyProtection="1"/>
    <xf numFmtId="0" fontId="7" fillId="0" borderId="2" xfId="0" applyFont="1" applyBorder="1" applyAlignment="1">
      <alignment horizontal="left" vertical="center"/>
    </xf>
    <xf numFmtId="0" fontId="2" fillId="3" borderId="3" xfId="7" applyFont="1" applyFill="1" applyBorder="1" applyAlignment="1" applyProtection="1">
      <alignment horizontal="center"/>
      <protection locked="0"/>
    </xf>
    <xf numFmtId="0" fontId="2" fillId="3" borderId="4" xfId="7" applyFont="1" applyFill="1" applyBorder="1" applyAlignment="1" applyProtection="1">
      <alignment horizontal="center"/>
      <protection locked="0"/>
    </xf>
    <xf numFmtId="0" fontId="2" fillId="3" borderId="5" xfId="7" applyFont="1" applyFill="1" applyBorder="1" applyAlignment="1" applyProtection="1">
      <alignment horizontal="center"/>
      <protection locked="0"/>
    </xf>
    <xf numFmtId="0" fontId="8" fillId="0" borderId="0" xfId="7" applyFont="1" applyBorder="1" applyAlignment="1" applyProtection="1">
      <alignment horizontal="center" vertical="center"/>
    </xf>
    <xf numFmtId="0" fontId="6" fillId="3" borderId="0" xfId="7" applyFont="1" applyFill="1" applyAlignment="1" applyProtection="1"/>
    <xf numFmtId="0" fontId="2" fillId="0" borderId="0" xfId="7" applyFont="1" applyBorder="1" applyAlignment="1" applyProtection="1">
      <alignment horizontal="center"/>
    </xf>
    <xf numFmtId="0" fontId="8" fillId="0" borderId="0" xfId="7" applyFont="1" applyBorder="1" applyAlignment="1" applyProtection="1">
      <alignment horizontal="left" vertical="center"/>
    </xf>
    <xf numFmtId="0" fontId="2" fillId="0" borderId="0" xfId="7" applyFont="1" applyAlignment="1" applyProtection="1">
      <alignment horizontal="center"/>
    </xf>
    <xf numFmtId="0" fontId="8" fillId="0" borderId="0" xfId="7" applyFont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center"/>
    </xf>
    <xf numFmtId="0" fontId="9" fillId="3" borderId="0" xfId="7" applyFont="1" applyFill="1" applyAlignment="1" applyProtection="1"/>
    <xf numFmtId="0" fontId="7" fillId="0" borderId="2" xfId="7" applyFont="1" applyBorder="1" applyAlignment="1" applyProtection="1">
      <alignment horizontal="left" vertical="center"/>
    </xf>
    <xf numFmtId="0" fontId="7" fillId="0" borderId="2" xfId="7" applyFont="1" applyBorder="1" applyAlignment="1" applyProtection="1">
      <alignment horizontal="centerContinuous" vertical="center"/>
    </xf>
    <xf numFmtId="0" fontId="11" fillId="0" borderId="0" xfId="7" applyFont="1" applyAlignment="1" applyProtection="1">
      <alignment horizontal="left"/>
    </xf>
    <xf numFmtId="0" fontId="11" fillId="0" borderId="0" xfId="7" applyFont="1" applyAlignment="1" applyProtection="1"/>
    <xf numFmtId="0" fontId="11" fillId="4" borderId="1" xfId="1" applyFont="1" applyFill="1" applyBorder="1" applyAlignment="1">
      <alignment horizontal="center"/>
      <protection locked="0"/>
    </xf>
    <xf numFmtId="1" fontId="6" fillId="0" borderId="0" xfId="7" applyNumberFormat="1" applyFont="1" applyAlignment="1" applyProtection="1">
      <alignment horizontal="right"/>
    </xf>
    <xf numFmtId="49" fontId="6" fillId="0" borderId="0" xfId="7" applyNumberFormat="1" applyFont="1" applyAlignment="1" applyProtection="1">
      <alignment horizontal="center"/>
    </xf>
    <xf numFmtId="0" fontId="6" fillId="0" borderId="0" xfId="7" applyFont="1" applyAlignment="1" applyProtection="1">
      <alignment horizontal="left"/>
    </xf>
    <xf numFmtId="0" fontId="6" fillId="0" borderId="0" xfId="7" applyFont="1" applyAlignment="1" applyProtection="1">
      <alignment horizontal="center"/>
    </xf>
    <xf numFmtId="0" fontId="9" fillId="0" borderId="0" xfId="11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9" fillId="0" borderId="0" xfId="8" applyFont="1" applyAlignment="1">
      <alignment horizontal="center"/>
    </xf>
    <xf numFmtId="0" fontId="9" fillId="0" borderId="0" xfId="9" applyFont="1"/>
    <xf numFmtId="0" fontId="6" fillId="0" borderId="0" xfId="9" applyFont="1"/>
    <xf numFmtId="0" fontId="6" fillId="0" borderId="11" xfId="9" applyFont="1" applyBorder="1"/>
    <xf numFmtId="0" fontId="6" fillId="0" borderId="19" xfId="9" applyFont="1" applyBorder="1" applyAlignment="1">
      <alignment horizontal="center"/>
    </xf>
    <xf numFmtId="165" fontId="6" fillId="0" borderId="0" xfId="9" applyNumberFormat="1" applyFont="1"/>
    <xf numFmtId="166" fontId="6" fillId="0" borderId="0" xfId="9" applyNumberFormat="1" applyFont="1"/>
    <xf numFmtId="0" fontId="6" fillId="0" borderId="0" xfId="9" applyFont="1" applyAlignment="1">
      <alignment horizontal="centerContinuous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3" borderId="0" xfId="9" applyFont="1" applyFill="1" applyProtection="1">
      <protection hidden="1"/>
    </xf>
    <xf numFmtId="0" fontId="6" fillId="0" borderId="34" xfId="9" applyFont="1" applyBorder="1"/>
    <xf numFmtId="0" fontId="11" fillId="0" borderId="0" xfId="0" applyFont="1"/>
    <xf numFmtId="0" fontId="6" fillId="7" borderId="1" xfId="9" applyFont="1" applyFill="1" applyBorder="1" applyProtection="1">
      <protection hidden="1"/>
    </xf>
    <xf numFmtId="0" fontId="9" fillId="0" borderId="0" xfId="10" applyFont="1" applyAlignment="1">
      <alignment horizontal="center"/>
    </xf>
    <xf numFmtId="0" fontId="9" fillId="0" borderId="0" xfId="10" applyFont="1"/>
    <xf numFmtId="9" fontId="18" fillId="0" borderId="0" xfId="12" applyFont="1" applyFill="1" applyBorder="1" applyAlignment="1" applyProtection="1">
      <alignment vertical="center" wrapText="1"/>
    </xf>
    <xf numFmtId="0" fontId="6" fillId="0" borderId="0" xfId="10" applyFont="1"/>
    <xf numFmtId="167" fontId="6" fillId="0" borderId="0" xfId="10" applyNumberFormat="1" applyFont="1"/>
    <xf numFmtId="0" fontId="6" fillId="7" borderId="1" xfId="10" applyFont="1" applyFill="1" applyBorder="1" applyProtection="1">
      <protection hidden="1"/>
    </xf>
    <xf numFmtId="0" fontId="0" fillId="3" borderId="0" xfId="0" applyFill="1" applyProtection="1">
      <protection hidden="1"/>
    </xf>
    <xf numFmtId="0" fontId="18" fillId="0" borderId="44" xfId="0" applyFont="1" applyBorder="1" applyProtection="1">
      <protection hidden="1"/>
    </xf>
    <xf numFmtId="0" fontId="19" fillId="0" borderId="45" xfId="0" applyFont="1" applyBorder="1" applyProtection="1">
      <protection hidden="1"/>
    </xf>
    <xf numFmtId="0" fontId="0" fillId="0" borderId="45" xfId="0" applyBorder="1" applyProtection="1">
      <protection hidden="1"/>
    </xf>
    <xf numFmtId="0" fontId="0" fillId="0" borderId="46" xfId="0" applyBorder="1" applyProtection="1">
      <protection hidden="1"/>
    </xf>
    <xf numFmtId="0" fontId="0" fillId="3" borderId="0" xfId="0" applyFill="1"/>
    <xf numFmtId="0" fontId="2" fillId="0" borderId="47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48" xfId="0" applyBorder="1" applyProtection="1">
      <protection hidden="1"/>
    </xf>
    <xf numFmtId="0" fontId="2" fillId="0" borderId="49" xfId="0" applyFont="1" applyBorder="1" applyProtection="1">
      <protection hidden="1"/>
    </xf>
    <xf numFmtId="0" fontId="19" fillId="0" borderId="50" xfId="0" applyFont="1" applyBorder="1" applyProtection="1">
      <protection hidden="1"/>
    </xf>
    <xf numFmtId="0" fontId="0" fillId="0" borderId="50" xfId="0" applyBorder="1" applyProtection="1">
      <protection hidden="1"/>
    </xf>
    <xf numFmtId="0" fontId="0" fillId="0" borderId="51" xfId="0" applyBorder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Protection="1">
      <protection hidden="1"/>
    </xf>
    <xf numFmtId="0" fontId="20" fillId="0" borderId="1" xfId="0" applyFont="1" applyBorder="1" applyAlignment="1" applyProtection="1">
      <alignment horizontal="center"/>
      <protection hidden="1"/>
    </xf>
    <xf numFmtId="0" fontId="21" fillId="3" borderId="0" xfId="0" applyFont="1" applyFill="1" applyProtection="1">
      <protection hidden="1"/>
    </xf>
    <xf numFmtId="0" fontId="22" fillId="0" borderId="1" xfId="0" applyFont="1" applyBorder="1" applyProtection="1">
      <protection hidden="1"/>
    </xf>
    <xf numFmtId="0" fontId="22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hidden="1"/>
    </xf>
    <xf numFmtId="0" fontId="23" fillId="3" borderId="0" xfId="0" applyFont="1" applyFill="1" applyProtection="1">
      <protection hidden="1"/>
    </xf>
    <xf numFmtId="0" fontId="24" fillId="3" borderId="0" xfId="0" applyFont="1" applyFill="1" applyProtection="1">
      <protection hidden="1"/>
    </xf>
    <xf numFmtId="0" fontId="0" fillId="7" borderId="0" xfId="0" applyFill="1"/>
    <xf numFmtId="0" fontId="6" fillId="10" borderId="0" xfId="10" applyFont="1" applyFill="1"/>
    <xf numFmtId="0" fontId="6" fillId="0" borderId="0" xfId="10" applyFont="1" applyProtection="1">
      <protection hidden="1"/>
    </xf>
    <xf numFmtId="0" fontId="0" fillId="10" borderId="0" xfId="0" applyFill="1" applyProtection="1">
      <protection hidden="1"/>
    </xf>
    <xf numFmtId="168" fontId="6" fillId="0" borderId="0" xfId="3" applyFont="1" applyFill="1" applyBorder="1" applyAlignment="1" applyProtection="1"/>
    <xf numFmtId="0" fontId="7" fillId="4" borderId="1" xfId="2" applyFont="1" applyFill="1" applyBorder="1" applyAlignment="1">
      <alignment horizontal="center"/>
      <protection locked="0"/>
    </xf>
    <xf numFmtId="0" fontId="18" fillId="0" borderId="0" xfId="7" applyFont="1" applyBorder="1" applyAlignment="1" applyProtection="1">
      <alignment horizontal="center" vertical="center" wrapText="1"/>
    </xf>
    <xf numFmtId="0" fontId="27" fillId="0" borderId="0" xfId="7" applyFont="1" applyBorder="1" applyAlignment="1" applyProtection="1">
      <alignment horizontal="left" vertical="center"/>
    </xf>
    <xf numFmtId="0" fontId="27" fillId="0" borderId="56" xfId="7" applyFont="1" applyBorder="1" applyAlignment="1" applyProtection="1">
      <alignment horizontal="left" vertical="center"/>
    </xf>
    <xf numFmtId="0" fontId="8" fillId="0" borderId="0" xfId="7" applyFont="1" applyBorder="1" applyAlignment="1" applyProtection="1">
      <alignment vertical="center" wrapText="1"/>
    </xf>
    <xf numFmtId="0" fontId="7" fillId="3" borderId="0" xfId="0" applyFont="1" applyFill="1" applyAlignment="1" applyProtection="1">
      <alignment vertical="center"/>
      <protection hidden="1"/>
    </xf>
    <xf numFmtId="0" fontId="7" fillId="0" borderId="0" xfId="0" applyFont="1"/>
    <xf numFmtId="0" fontId="11" fillId="0" borderId="1" xfId="0" applyFont="1" applyBorder="1" applyAlignment="1">
      <alignment wrapText="1"/>
    </xf>
    <xf numFmtId="0" fontId="6" fillId="3" borderId="0" xfId="0" applyFont="1" applyFill="1"/>
    <xf numFmtId="0" fontId="11" fillId="0" borderId="21" xfId="0" applyFont="1" applyBorder="1"/>
    <xf numFmtId="0" fontId="12" fillId="0" borderId="0" xfId="0" applyFont="1"/>
    <xf numFmtId="0" fontId="0" fillId="0" borderId="2" xfId="0" applyBorder="1"/>
    <xf numFmtId="0" fontId="6" fillId="6" borderId="0" xfId="0" applyFont="1" applyFill="1"/>
    <xf numFmtId="0" fontId="6" fillId="3" borderId="0" xfId="10" applyFont="1" applyFill="1"/>
    <xf numFmtId="0" fontId="6" fillId="2" borderId="0" xfId="0" applyFont="1" applyFill="1"/>
    <xf numFmtId="0" fontId="9" fillId="2" borderId="0" xfId="10" applyFont="1" applyFill="1"/>
    <xf numFmtId="0" fontId="6" fillId="2" borderId="0" xfId="10" applyFont="1" applyFill="1"/>
    <xf numFmtId="168" fontId="6" fillId="2" borderId="0" xfId="3" applyFont="1" applyFill="1" applyBorder="1" applyAlignment="1" applyProtection="1"/>
    <xf numFmtId="0" fontId="6" fillId="0" borderId="33" xfId="9" applyFont="1" applyBorder="1"/>
    <xf numFmtId="0" fontId="17" fillId="0" borderId="0" xfId="10" applyFont="1"/>
    <xf numFmtId="0" fontId="17" fillId="2" borderId="0" xfId="10" applyFont="1" applyFill="1"/>
    <xf numFmtId="0" fontId="6" fillId="0" borderId="0" xfId="9" applyFont="1" applyAlignment="1">
      <alignment horizontal="left" vertical="top"/>
    </xf>
    <xf numFmtId="0" fontId="6" fillId="0" borderId="0" xfId="9" applyFont="1" applyAlignment="1">
      <alignment horizontal="left" vertical="center" wrapText="1"/>
    </xf>
    <xf numFmtId="1" fontId="17" fillId="0" borderId="0" xfId="4" applyNumberFormat="1" applyFont="1" applyFill="1" applyBorder="1" applyAlignment="1" applyProtection="1"/>
    <xf numFmtId="1" fontId="17" fillId="0" borderId="0" xfId="4" applyNumberFormat="1" applyFont="1" applyFill="1" applyBorder="1" applyAlignment="1" applyProtection="1">
      <protection locked="0"/>
    </xf>
    <xf numFmtId="0" fontId="6" fillId="0" borderId="11" xfId="9" applyFont="1" applyBorder="1" applyAlignment="1">
      <alignment horizontal="left" vertical="center" wrapText="1"/>
    </xf>
    <xf numFmtId="0" fontId="6" fillId="0" borderId="34" xfId="9" applyFont="1" applyBorder="1" applyAlignment="1">
      <alignment horizontal="left" vertical="center" wrapText="1"/>
    </xf>
    <xf numFmtId="1" fontId="6" fillId="4" borderId="12" xfId="1" applyNumberFormat="1" applyFont="1" applyFill="1" applyBorder="1">
      <protection locked="0"/>
    </xf>
    <xf numFmtId="0" fontId="6" fillId="0" borderId="33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64" xfId="0" applyFont="1" applyBorder="1" applyAlignment="1">
      <alignment vertical="center" wrapText="1"/>
    </xf>
    <xf numFmtId="1" fontId="6" fillId="4" borderId="34" xfId="1" applyNumberFormat="1" applyFont="1" applyFill="1" applyBorder="1">
      <protection locked="0"/>
    </xf>
    <xf numFmtId="1" fontId="6" fillId="4" borderId="13" xfId="1" applyNumberFormat="1" applyFont="1" applyFill="1" applyBorder="1"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0" xfId="0" applyFont="1" applyBorder="1" applyAlignment="1">
      <alignment vertical="center" wrapText="1"/>
    </xf>
    <xf numFmtId="0" fontId="9" fillId="0" borderId="1" xfId="10" applyFont="1" applyBorder="1" applyAlignment="1">
      <alignment horizontal="center" vertical="center"/>
    </xf>
    <xf numFmtId="1" fontId="6" fillId="4" borderId="10" xfId="1" applyNumberFormat="1" applyFont="1" applyFill="1" applyBorder="1">
      <protection locked="0"/>
    </xf>
    <xf numFmtId="1" fontId="6" fillId="4" borderId="18" xfId="1" applyNumberFormat="1" applyFont="1" applyFill="1" applyBorder="1">
      <protection locked="0"/>
    </xf>
    <xf numFmtId="1" fontId="6" fillId="4" borderId="14" xfId="1" applyNumberFormat="1" applyFont="1" applyFill="1" applyBorder="1">
      <protection locked="0"/>
    </xf>
    <xf numFmtId="0" fontId="6" fillId="0" borderId="21" xfId="9" applyFont="1" applyBorder="1" applyAlignment="1">
      <alignment vertical="center" wrapText="1"/>
    </xf>
    <xf numFmtId="0" fontId="6" fillId="0" borderId="84" xfId="0" applyFont="1" applyBorder="1" applyAlignment="1">
      <alignment horizontal="left" vertical="center" wrapText="1"/>
    </xf>
    <xf numFmtId="1" fontId="6" fillId="5" borderId="12" xfId="1" applyNumberFormat="1" applyFont="1" applyFill="1" applyBorder="1" applyAlignment="1" applyProtection="1">
      <alignment horizontal="right"/>
    </xf>
    <xf numFmtId="1" fontId="6" fillId="5" borderId="13" xfId="1" applyNumberFormat="1" applyFont="1" applyFill="1" applyBorder="1" applyAlignment="1" applyProtection="1">
      <alignment horizontal="right"/>
    </xf>
    <xf numFmtId="1" fontId="6" fillId="5" borderId="14" xfId="1" applyNumberFormat="1" applyFont="1" applyFill="1" applyBorder="1" applyAlignment="1" applyProtection="1">
      <alignment horizontal="right"/>
    </xf>
    <xf numFmtId="1" fontId="6" fillId="5" borderId="14" xfId="9" applyNumberFormat="1" applyFont="1" applyFill="1" applyBorder="1" applyAlignment="1">
      <alignment horizontal="right"/>
    </xf>
    <xf numFmtId="1" fontId="6" fillId="5" borderId="15" xfId="9" applyNumberFormat="1" applyFont="1" applyFill="1" applyBorder="1" applyAlignment="1">
      <alignment horizontal="right"/>
    </xf>
    <xf numFmtId="1" fontId="6" fillId="12" borderId="25" xfId="1" applyNumberFormat="1" applyFont="1" applyFill="1" applyBorder="1" applyProtection="1"/>
    <xf numFmtId="1" fontId="6" fillId="12" borderId="23" xfId="1" applyNumberFormat="1" applyFont="1" applyFill="1" applyBorder="1" applyProtection="1"/>
    <xf numFmtId="1" fontId="6" fillId="5" borderId="12" xfId="1" applyNumberFormat="1" applyFont="1" applyFill="1" applyBorder="1" applyProtection="1"/>
    <xf numFmtId="165" fontId="6" fillId="12" borderId="14" xfId="1" applyNumberFormat="1" applyFont="1" applyFill="1" applyBorder="1" applyProtection="1"/>
    <xf numFmtId="1" fontId="6" fillId="5" borderId="14" xfId="1" applyNumberFormat="1" applyFont="1" applyFill="1" applyBorder="1" applyProtection="1"/>
    <xf numFmtId="1" fontId="6" fillId="5" borderId="65" xfId="1" applyNumberFormat="1" applyFont="1" applyFill="1" applyBorder="1" applyProtection="1"/>
    <xf numFmtId="1" fontId="6" fillId="5" borderId="18" xfId="1" applyNumberFormat="1" applyFont="1" applyFill="1" applyBorder="1" applyProtection="1"/>
    <xf numFmtId="1" fontId="6" fillId="5" borderId="16" xfId="1" applyNumberFormat="1" applyFont="1" applyFill="1" applyBorder="1" applyProtection="1"/>
    <xf numFmtId="1" fontId="6" fillId="5" borderId="7" xfId="1" applyNumberFormat="1" applyFont="1" applyFill="1" applyBorder="1" applyAlignment="1" applyProtection="1">
      <alignment horizontal="right"/>
    </xf>
    <xf numFmtId="1" fontId="6" fillId="5" borderId="10" xfId="1" applyNumberFormat="1" applyFont="1" applyFill="1" applyBorder="1" applyAlignment="1" applyProtection="1">
      <alignment horizontal="right"/>
    </xf>
    <xf numFmtId="1" fontId="6" fillId="12" borderId="17" xfId="1" applyNumberFormat="1" applyFont="1" applyFill="1" applyBorder="1" applyAlignment="1" applyProtection="1">
      <alignment horizontal="right"/>
    </xf>
    <xf numFmtId="1" fontId="6" fillId="12" borderId="18" xfId="9" applyNumberFormat="1" applyFont="1" applyFill="1" applyBorder="1" applyAlignment="1">
      <alignment horizontal="right"/>
    </xf>
    <xf numFmtId="1" fontId="6" fillId="5" borderId="31" xfId="1" applyNumberFormat="1" applyFont="1" applyFill="1" applyBorder="1" applyProtection="1"/>
    <xf numFmtId="1" fontId="6" fillId="5" borderId="10" xfId="1" applyNumberFormat="1" applyFont="1" applyFill="1" applyBorder="1" applyProtection="1"/>
    <xf numFmtId="1" fontId="6" fillId="0" borderId="31" xfId="4" applyNumberFormat="1" applyFont="1" applyFill="1" applyBorder="1" applyAlignment="1" applyProtection="1"/>
    <xf numFmtId="1" fontId="6" fillId="5" borderId="10" xfId="4" applyNumberFormat="1" applyFont="1" applyFill="1" applyBorder="1" applyAlignment="1" applyProtection="1"/>
    <xf numFmtId="1" fontId="6" fillId="0" borderId="11" xfId="4" applyNumberFormat="1" applyFont="1" applyFill="1" applyBorder="1" applyAlignment="1" applyProtection="1"/>
    <xf numFmtId="1" fontId="6" fillId="5" borderId="16" xfId="4" applyNumberFormat="1" applyFont="1" applyFill="1" applyBorder="1" applyAlignment="1" applyProtection="1"/>
    <xf numFmtId="1" fontId="6" fillId="0" borderId="36" xfId="4" applyNumberFormat="1" applyFont="1" applyFill="1" applyBorder="1" applyAlignment="1" applyProtection="1"/>
    <xf numFmtId="1" fontId="6" fillId="4" borderId="73" xfId="1" applyNumberFormat="1" applyFont="1" applyFill="1" applyBorder="1">
      <protection locked="0"/>
    </xf>
    <xf numFmtId="1" fontId="6" fillId="0" borderId="64" xfId="4" applyNumberFormat="1" applyFont="1" applyFill="1" applyBorder="1" applyAlignment="1" applyProtection="1"/>
    <xf numFmtId="1" fontId="6" fillId="4" borderId="39" xfId="1" applyNumberFormat="1" applyFont="1" applyFill="1" applyBorder="1">
      <protection locked="0"/>
    </xf>
    <xf numFmtId="1" fontId="6" fillId="12" borderId="62" xfId="1" applyNumberFormat="1" applyFont="1" applyFill="1" applyBorder="1" applyProtection="1"/>
    <xf numFmtId="1" fontId="6" fillId="0" borderId="1" xfId="4" applyNumberFormat="1" applyFont="1" applyFill="1" applyBorder="1" applyAlignment="1" applyProtection="1"/>
    <xf numFmtId="1" fontId="6" fillId="0" borderId="3" xfId="4" applyNumberFormat="1" applyFont="1" applyFill="1" applyBorder="1" applyAlignment="1" applyProtection="1"/>
    <xf numFmtId="1" fontId="6" fillId="4" borderId="3" xfId="1" applyNumberFormat="1" applyFont="1" applyFill="1" applyBorder="1">
      <protection locked="0"/>
    </xf>
    <xf numFmtId="1" fontId="6" fillId="4" borderId="4" xfId="1" applyNumberFormat="1" applyFont="1" applyFill="1" applyBorder="1">
      <protection locked="0"/>
    </xf>
    <xf numFmtId="1" fontId="6" fillId="4" borderId="5" xfId="1" applyNumberFormat="1" applyFont="1" applyFill="1" applyBorder="1">
      <protection locked="0"/>
    </xf>
    <xf numFmtId="1" fontId="6" fillId="12" borderId="14" xfId="1" applyNumberFormat="1" applyFont="1" applyFill="1" applyBorder="1" applyAlignment="1" applyProtection="1">
      <alignment horizontal="right"/>
    </xf>
    <xf numFmtId="1" fontId="6" fillId="12" borderId="16" xfId="1" applyNumberFormat="1" applyFont="1" applyFill="1" applyBorder="1" applyProtection="1"/>
    <xf numFmtId="1" fontId="6" fillId="12" borderId="18" xfId="1" applyNumberFormat="1" applyFont="1" applyFill="1" applyBorder="1" applyProtection="1"/>
    <xf numFmtId="1" fontId="6" fillId="12" borderId="41" xfId="0" applyNumberFormat="1" applyFont="1" applyFill="1" applyBorder="1"/>
    <xf numFmtId="1" fontId="6" fillId="11" borderId="14" xfId="1" applyNumberFormat="1" applyFont="1" applyFill="1" applyBorder="1">
      <protection locked="0"/>
    </xf>
    <xf numFmtId="1" fontId="6" fillId="11" borderId="15" xfId="1" applyNumberFormat="1" applyFont="1" applyFill="1" applyBorder="1">
      <protection locked="0"/>
    </xf>
    <xf numFmtId="0" fontId="6" fillId="0" borderId="84" xfId="0" applyFont="1" applyBorder="1" applyAlignment="1">
      <alignment horizontal="left" vertical="center"/>
    </xf>
    <xf numFmtId="1" fontId="6" fillId="5" borderId="65" xfId="4" applyNumberFormat="1" applyFont="1" applyFill="1" applyBorder="1" applyAlignment="1" applyProtection="1"/>
    <xf numFmtId="1" fontId="6" fillId="4" borderId="7" xfId="4" applyNumberFormat="1" applyFont="1" applyFill="1" applyBorder="1" applyAlignment="1" applyProtection="1">
      <protection locked="0"/>
    </xf>
    <xf numFmtId="1" fontId="6" fillId="4" borderId="8" xfId="4" applyNumberFormat="1" applyFont="1" applyFill="1" applyBorder="1" applyAlignment="1" applyProtection="1">
      <protection locked="0"/>
    </xf>
    <xf numFmtId="1" fontId="6" fillId="4" borderId="9" xfId="4" applyNumberFormat="1" applyFont="1" applyFill="1" applyBorder="1" applyAlignment="1" applyProtection="1">
      <protection locked="0"/>
    </xf>
    <xf numFmtId="1" fontId="6" fillId="4" borderId="10" xfId="4" applyNumberFormat="1" applyFont="1" applyFill="1" applyBorder="1" applyAlignment="1" applyProtection="1">
      <protection locked="0"/>
    </xf>
    <xf numFmtId="1" fontId="6" fillId="4" borderId="16" xfId="4" applyNumberFormat="1" applyFont="1" applyFill="1" applyBorder="1" applyAlignment="1" applyProtection="1">
      <protection locked="0"/>
    </xf>
    <xf numFmtId="1" fontId="6" fillId="4" borderId="65" xfId="4" applyNumberFormat="1" applyFont="1" applyFill="1" applyBorder="1" applyAlignment="1" applyProtection="1">
      <protection locked="0"/>
    </xf>
    <xf numFmtId="1" fontId="6" fillId="4" borderId="17" xfId="4" applyNumberFormat="1" applyFont="1" applyFill="1" applyBorder="1" applyAlignment="1" applyProtection="1">
      <protection locked="0"/>
    </xf>
    <xf numFmtId="1" fontId="6" fillId="4" borderId="18" xfId="4" applyNumberFormat="1" applyFont="1" applyFill="1" applyBorder="1" applyAlignment="1" applyProtection="1">
      <protection locked="0"/>
    </xf>
    <xf numFmtId="1" fontId="6" fillId="4" borderId="40" xfId="4" applyNumberFormat="1" applyFont="1" applyFill="1" applyBorder="1" applyAlignment="1" applyProtection="1">
      <protection locked="0"/>
    </xf>
    <xf numFmtId="1" fontId="6" fillId="5" borderId="62" xfId="4" applyNumberFormat="1" applyFont="1" applyFill="1" applyBorder="1" applyAlignment="1" applyProtection="1"/>
    <xf numFmtId="1" fontId="6" fillId="0" borderId="42" xfId="4" applyNumberFormat="1" applyFont="1" applyFill="1" applyBorder="1" applyAlignment="1" applyProtection="1"/>
    <xf numFmtId="1" fontId="6" fillId="4" borderId="42" xfId="4" applyNumberFormat="1" applyFont="1" applyFill="1" applyBorder="1" applyAlignment="1" applyProtection="1">
      <protection locked="0"/>
    </xf>
    <xf numFmtId="1" fontId="6" fillId="4" borderId="60" xfId="4" applyNumberFormat="1" applyFont="1" applyFill="1" applyBorder="1" applyAlignment="1" applyProtection="1">
      <protection locked="0"/>
    </xf>
    <xf numFmtId="1" fontId="6" fillId="13" borderId="40" xfId="4" applyNumberFormat="1" applyFont="1" applyFill="1" applyBorder="1" applyAlignment="1" applyProtection="1">
      <protection locked="0"/>
    </xf>
    <xf numFmtId="1" fontId="6" fillId="13" borderId="37" xfId="4" applyNumberFormat="1" applyFont="1" applyFill="1" applyBorder="1" applyAlignment="1" applyProtection="1">
      <protection locked="0"/>
    </xf>
    <xf numFmtId="1" fontId="6" fillId="13" borderId="60" xfId="4" applyNumberFormat="1" applyFont="1" applyFill="1" applyBorder="1" applyAlignment="1" applyProtection="1">
      <protection locked="0"/>
    </xf>
    <xf numFmtId="1" fontId="6" fillId="4" borderId="22" xfId="4" applyNumberFormat="1" applyFont="1" applyFill="1" applyBorder="1" applyAlignment="1" applyProtection="1">
      <protection locked="0"/>
    </xf>
    <xf numFmtId="1" fontId="6" fillId="4" borderId="23" xfId="4" applyNumberFormat="1" applyFont="1" applyFill="1" applyBorder="1" applyAlignment="1" applyProtection="1">
      <protection locked="0"/>
    </xf>
    <xf numFmtId="1" fontId="6" fillId="5" borderId="22" xfId="4" applyNumberFormat="1" applyFont="1" applyFill="1" applyBorder="1" applyAlignment="1" applyProtection="1"/>
    <xf numFmtId="1" fontId="6" fillId="5" borderId="23" xfId="4" applyNumberFormat="1" applyFont="1" applyFill="1" applyBorder="1" applyAlignment="1" applyProtection="1"/>
    <xf numFmtId="1" fontId="6" fillId="0" borderId="33" xfId="4" applyNumberFormat="1" applyFont="1" applyFill="1" applyBorder="1" applyAlignment="1" applyProtection="1"/>
    <xf numFmtId="1" fontId="6" fillId="5" borderId="18" xfId="4" applyNumberFormat="1" applyFont="1" applyFill="1" applyBorder="1" applyAlignment="1" applyProtection="1"/>
    <xf numFmtId="2" fontId="6" fillId="0" borderId="3" xfId="9" applyNumberFormat="1" applyFont="1" applyBorder="1"/>
    <xf numFmtId="2" fontId="6" fillId="0" borderId="20" xfId="9" applyNumberFormat="1" applyFont="1" applyBorder="1"/>
    <xf numFmtId="2" fontId="6" fillId="0" borderId="4" xfId="9" applyNumberFormat="1" applyFont="1" applyBorder="1"/>
    <xf numFmtId="2" fontId="6" fillId="0" borderId="5" xfId="9" applyNumberFormat="1" applyFont="1" applyBorder="1"/>
    <xf numFmtId="2" fontId="6" fillId="0" borderId="58" xfId="9" applyNumberFormat="1" applyFont="1" applyBorder="1"/>
    <xf numFmtId="2" fontId="6" fillId="0" borderId="22" xfId="9" applyNumberFormat="1" applyFont="1" applyBorder="1"/>
    <xf numFmtId="0" fontId="6" fillId="0" borderId="1" xfId="9" applyFont="1" applyBorder="1" applyAlignment="1">
      <alignment horizontal="center"/>
    </xf>
    <xf numFmtId="0" fontId="6" fillId="14" borderId="0" xfId="9" applyFont="1" applyFill="1"/>
    <xf numFmtId="0" fontId="6" fillId="14" borderId="0" xfId="9" applyFont="1" applyFill="1" applyProtection="1">
      <protection hidden="1"/>
    </xf>
    <xf numFmtId="166" fontId="6" fillId="14" borderId="0" xfId="9" applyNumberFormat="1" applyFont="1" applyFill="1"/>
    <xf numFmtId="0" fontId="6" fillId="14" borderId="0" xfId="0" applyFont="1" applyFill="1"/>
    <xf numFmtId="0" fontId="9" fillId="14" borderId="0" xfId="9" applyFont="1" applyFill="1"/>
    <xf numFmtId="2" fontId="6" fillId="0" borderId="71" xfId="9" applyNumberFormat="1" applyFont="1" applyBorder="1"/>
    <xf numFmtId="1" fontId="6" fillId="4" borderId="74" xfId="1" applyNumberFormat="1" applyFont="1" applyFill="1" applyBorder="1">
      <protection locked="0"/>
    </xf>
    <xf numFmtId="1" fontId="6" fillId="0" borderId="32" xfId="4" applyNumberFormat="1" applyFont="1" applyFill="1" applyBorder="1" applyAlignment="1" applyProtection="1"/>
    <xf numFmtId="1" fontId="6" fillId="4" borderId="85" xfId="1" applyNumberFormat="1" applyFont="1" applyFill="1" applyBorder="1">
      <protection locked="0"/>
    </xf>
    <xf numFmtId="1" fontId="6" fillId="4" borderId="67" xfId="1" applyNumberFormat="1" applyFont="1" applyFill="1" applyBorder="1">
      <protection locked="0"/>
    </xf>
    <xf numFmtId="2" fontId="6" fillId="0" borderId="24" xfId="9" applyNumberFormat="1" applyFont="1" applyBorder="1"/>
    <xf numFmtId="1" fontId="6" fillId="0" borderId="71" xfId="4" applyNumberFormat="1" applyFont="1" applyFill="1" applyBorder="1" applyAlignment="1" applyProtection="1"/>
    <xf numFmtId="1" fontId="6" fillId="0" borderId="4" xfId="4" applyNumberFormat="1" applyFont="1" applyFill="1" applyBorder="1" applyAlignment="1" applyProtection="1"/>
    <xf numFmtId="2" fontId="6" fillId="0" borderId="25" xfId="9" applyNumberFormat="1" applyFont="1" applyBorder="1"/>
    <xf numFmtId="1" fontId="6" fillId="4" borderId="24" xfId="4" applyNumberFormat="1" applyFont="1" applyFill="1" applyBorder="1" applyAlignment="1" applyProtection="1">
      <protection locked="0"/>
    </xf>
    <xf numFmtId="1" fontId="6" fillId="0" borderId="23" xfId="4" applyNumberFormat="1" applyFont="1" applyFill="1" applyBorder="1" applyAlignment="1" applyProtection="1"/>
    <xf numFmtId="0" fontId="6" fillId="15" borderId="0" xfId="9" applyFont="1" applyFill="1"/>
    <xf numFmtId="1" fontId="6" fillId="0" borderId="5" xfId="4" applyNumberFormat="1" applyFont="1" applyFill="1" applyBorder="1" applyAlignment="1" applyProtection="1"/>
    <xf numFmtId="169" fontId="6" fillId="5" borderId="12" xfId="1" applyNumberFormat="1" applyFont="1" applyFill="1" applyBorder="1" applyAlignment="1" applyProtection="1">
      <alignment horizontal="right"/>
    </xf>
    <xf numFmtId="169" fontId="6" fillId="5" borderId="13" xfId="1" applyNumberFormat="1" applyFont="1" applyFill="1" applyBorder="1" applyAlignment="1" applyProtection="1">
      <alignment horizontal="right"/>
    </xf>
    <xf numFmtId="169" fontId="6" fillId="5" borderId="14" xfId="1" applyNumberFormat="1" applyFont="1" applyFill="1" applyBorder="1" applyAlignment="1" applyProtection="1">
      <alignment horizontal="right"/>
    </xf>
    <xf numFmtId="169" fontId="6" fillId="5" borderId="14" xfId="9" applyNumberFormat="1" applyFont="1" applyFill="1" applyBorder="1" applyAlignment="1">
      <alignment horizontal="right"/>
    </xf>
    <xf numFmtId="169" fontId="6" fillId="5" borderId="57" xfId="9" applyNumberFormat="1" applyFont="1" applyFill="1" applyBorder="1" applyAlignment="1">
      <alignment horizontal="right"/>
    </xf>
    <xf numFmtId="169" fontId="6" fillId="12" borderId="14" xfId="1" applyNumberFormat="1" applyFont="1" applyFill="1" applyBorder="1" applyProtection="1"/>
    <xf numFmtId="169" fontId="6" fillId="12" borderId="14" xfId="1" applyNumberFormat="1" applyFont="1" applyFill="1" applyBorder="1" applyAlignment="1" applyProtection="1">
      <alignment horizontal="right"/>
    </xf>
    <xf numFmtId="169" fontId="6" fillId="12" borderId="15" xfId="1" applyNumberFormat="1" applyFont="1" applyFill="1" applyBorder="1" applyProtection="1"/>
    <xf numFmtId="169" fontId="6" fillId="5" borderId="15" xfId="1" applyNumberFormat="1" applyFont="1" applyFill="1" applyBorder="1" applyAlignment="1" applyProtection="1">
      <alignment horizontal="right"/>
    </xf>
    <xf numFmtId="169" fontId="6" fillId="5" borderId="17" xfId="1" applyNumberFormat="1" applyFont="1" applyFill="1" applyBorder="1" applyProtection="1"/>
    <xf numFmtId="169" fontId="6" fillId="5" borderId="16" xfId="1" applyNumberFormat="1" applyFont="1" applyFill="1" applyBorder="1" applyProtection="1"/>
    <xf numFmtId="169" fontId="6" fillId="5" borderId="17" xfId="1" applyNumberFormat="1" applyFont="1" applyFill="1" applyBorder="1" applyAlignment="1" applyProtection="1">
      <alignment horizontal="right"/>
    </xf>
    <xf numFmtId="169" fontId="6" fillId="5" borderId="18" xfId="9" applyNumberFormat="1" applyFont="1" applyFill="1" applyBorder="1" applyAlignment="1">
      <alignment horizontal="right"/>
    </xf>
    <xf numFmtId="169" fontId="6" fillId="5" borderId="15" xfId="9" applyNumberFormat="1" applyFont="1" applyFill="1" applyBorder="1" applyAlignment="1">
      <alignment horizontal="right"/>
    </xf>
    <xf numFmtId="169" fontId="6" fillId="12" borderId="24" xfId="1" applyNumberFormat="1" applyFont="1" applyFill="1" applyBorder="1" applyProtection="1"/>
    <xf numFmtId="169" fontId="6" fillId="12" borderId="25" xfId="1" applyNumberFormat="1" applyFont="1" applyFill="1" applyBorder="1" applyProtection="1"/>
    <xf numFmtId="169" fontId="6" fillId="12" borderId="23" xfId="1" applyNumberFormat="1" applyFont="1" applyFill="1" applyBorder="1" applyProtection="1"/>
    <xf numFmtId="169" fontId="6" fillId="5" borderId="8" xfId="1" applyNumberFormat="1" applyFont="1" applyFill="1" applyBorder="1" applyAlignment="1" applyProtection="1">
      <alignment horizontal="right"/>
    </xf>
    <xf numFmtId="169" fontId="6" fillId="12" borderId="9" xfId="1" applyNumberFormat="1" applyFont="1" applyFill="1" applyBorder="1" applyAlignment="1" applyProtection="1">
      <alignment horizontal="right"/>
    </xf>
    <xf numFmtId="169" fontId="6" fillId="12" borderId="10" xfId="1" applyNumberFormat="1" applyFont="1" applyFill="1" applyBorder="1" applyAlignment="1" applyProtection="1">
      <alignment horizontal="right"/>
    </xf>
    <xf numFmtId="169" fontId="6" fillId="5" borderId="31" xfId="1" applyNumberFormat="1" applyFont="1" applyFill="1" applyBorder="1" applyProtection="1"/>
    <xf numFmtId="169" fontId="6" fillId="5" borderId="10" xfId="1" applyNumberFormat="1" applyFont="1" applyFill="1" applyBorder="1" applyProtection="1"/>
    <xf numFmtId="169" fontId="6" fillId="5" borderId="86" xfId="1" applyNumberFormat="1" applyFont="1" applyFill="1" applyBorder="1" applyProtection="1"/>
    <xf numFmtId="169" fontId="6" fillId="5" borderId="61" xfId="1" applyNumberFormat="1" applyFont="1" applyFill="1" applyBorder="1" applyProtection="1"/>
    <xf numFmtId="169" fontId="6" fillId="5" borderId="75" xfId="1" applyNumberFormat="1" applyFont="1" applyFill="1" applyBorder="1" applyProtection="1"/>
    <xf numFmtId="169" fontId="6" fillId="5" borderId="41" xfId="1" applyNumberFormat="1" applyFont="1" applyFill="1" applyBorder="1" applyProtection="1"/>
    <xf numFmtId="169" fontId="6" fillId="5" borderId="84" xfId="1" applyNumberFormat="1" applyFont="1" applyFill="1" applyBorder="1" applyProtection="1"/>
    <xf numFmtId="169" fontId="6" fillId="5" borderId="62" xfId="1" applyNumberFormat="1" applyFont="1" applyFill="1" applyBorder="1" applyProtection="1"/>
    <xf numFmtId="1" fontId="6" fillId="5" borderId="61" xfId="4" applyNumberFormat="1" applyFont="1" applyFill="1" applyBorder="1" applyAlignment="1" applyProtection="1"/>
    <xf numFmtId="1" fontId="6" fillId="12" borderId="38" xfId="1" applyNumberFormat="1" applyFont="1" applyFill="1" applyBorder="1" applyProtection="1"/>
    <xf numFmtId="1" fontId="6" fillId="4" borderId="71" xfId="1" applyNumberFormat="1" applyFont="1" applyFill="1" applyBorder="1">
      <protection locked="0"/>
    </xf>
    <xf numFmtId="1" fontId="6" fillId="12" borderId="35" xfId="1" applyNumberFormat="1" applyFont="1" applyFill="1" applyBorder="1" applyProtection="1"/>
    <xf numFmtId="1" fontId="6" fillId="12" borderId="37" xfId="1" applyNumberFormat="1" applyFont="1" applyFill="1" applyBorder="1" applyProtection="1"/>
    <xf numFmtId="1" fontId="6" fillId="11" borderId="25" xfId="1" applyNumberFormat="1" applyFont="1" applyFill="1" applyBorder="1">
      <protection locked="0"/>
    </xf>
    <xf numFmtId="1" fontId="6" fillId="4" borderId="6" xfId="1" applyNumberFormat="1" applyFont="1" applyFill="1" applyBorder="1">
      <protection locked="0"/>
    </xf>
    <xf numFmtId="0" fontId="6" fillId="0" borderId="61" xfId="0" applyFont="1" applyBorder="1" applyAlignment="1">
      <alignment wrapText="1"/>
    </xf>
    <xf numFmtId="1" fontId="6" fillId="14" borderId="69" xfId="1" applyNumberFormat="1" applyFont="1" applyFill="1" applyBorder="1" applyProtection="1"/>
    <xf numFmtId="1" fontId="6" fillId="4" borderId="28" xfId="1" applyNumberFormat="1" applyFont="1" applyFill="1" applyBorder="1">
      <protection locked="0"/>
    </xf>
    <xf numFmtId="0" fontId="6" fillId="0" borderId="34" xfId="0" applyFont="1" applyBorder="1" applyAlignment="1">
      <alignment wrapText="1"/>
    </xf>
    <xf numFmtId="1" fontId="6" fillId="14" borderId="36" xfId="1" applyNumberFormat="1" applyFont="1" applyFill="1" applyBorder="1" applyProtection="1"/>
    <xf numFmtId="1" fontId="6" fillId="4" borderId="88" xfId="1" applyNumberFormat="1" applyFont="1" applyFill="1" applyBorder="1">
      <protection locked="0"/>
    </xf>
    <xf numFmtId="0" fontId="6" fillId="0" borderId="67" xfId="0" applyFont="1" applyBorder="1" applyAlignment="1">
      <alignment wrapText="1"/>
    </xf>
    <xf numFmtId="1" fontId="6" fillId="4" borderId="65" xfId="1" applyNumberFormat="1" applyFont="1" applyFill="1" applyBorder="1">
      <protection locked="0"/>
    </xf>
    <xf numFmtId="0" fontId="6" fillId="0" borderId="38" xfId="0" applyFont="1" applyBorder="1" applyAlignment="1">
      <alignment wrapText="1"/>
    </xf>
    <xf numFmtId="1" fontId="6" fillId="14" borderId="33" xfId="1" applyNumberFormat="1" applyFont="1" applyFill="1" applyBorder="1" applyProtection="1"/>
    <xf numFmtId="0" fontId="6" fillId="0" borderId="62" xfId="0" applyFont="1" applyBorder="1" applyAlignment="1">
      <alignment wrapText="1"/>
    </xf>
    <xf numFmtId="1" fontId="6" fillId="14" borderId="6" xfId="1" applyNumberFormat="1" applyFont="1" applyFill="1" applyBorder="1" applyProtection="1"/>
    <xf numFmtId="1" fontId="6" fillId="4" borderId="1" xfId="1" applyNumberFormat="1" applyFont="1" applyFill="1" applyBorder="1">
      <protection locked="0"/>
    </xf>
    <xf numFmtId="1" fontId="6" fillId="0" borderId="43" xfId="4" applyNumberFormat="1" applyFont="1" applyFill="1" applyBorder="1" applyAlignment="1" applyProtection="1"/>
    <xf numFmtId="1" fontId="6" fillId="13" borderId="41" xfId="4" applyNumberFormat="1" applyFont="1" applyFill="1" applyBorder="1" applyAlignment="1" applyProtection="1">
      <protection locked="0"/>
    </xf>
    <xf numFmtId="1" fontId="6" fillId="12" borderId="73" xfId="1" applyNumberFormat="1" applyFont="1" applyFill="1" applyBorder="1" applyAlignment="1" applyProtection="1">
      <alignment horizontal="right"/>
    </xf>
    <xf numFmtId="1" fontId="6" fillId="12" borderId="77" xfId="9" applyNumberFormat="1" applyFont="1" applyFill="1" applyBorder="1" applyAlignment="1">
      <alignment horizontal="right"/>
    </xf>
    <xf numFmtId="1" fontId="6" fillId="5" borderId="56" xfId="1" applyNumberFormat="1" applyFont="1" applyFill="1" applyBorder="1" applyProtection="1"/>
    <xf numFmtId="1" fontId="6" fillId="5" borderId="68" xfId="1" applyNumberFormat="1" applyFont="1" applyFill="1" applyBorder="1" applyProtection="1"/>
    <xf numFmtId="1" fontId="6" fillId="5" borderId="67" xfId="1" applyNumberFormat="1" applyFont="1" applyFill="1" applyBorder="1" applyProtection="1"/>
    <xf numFmtId="1" fontId="6" fillId="5" borderId="11" xfId="1" applyNumberFormat="1" applyFont="1" applyFill="1" applyBorder="1" applyProtection="1"/>
    <xf numFmtId="1" fontId="6" fillId="5" borderId="34" xfId="1" applyNumberFormat="1" applyFont="1" applyFill="1" applyBorder="1" applyProtection="1"/>
    <xf numFmtId="1" fontId="6" fillId="5" borderId="65" xfId="1" applyNumberFormat="1" applyFont="1" applyFill="1" applyBorder="1" applyAlignment="1" applyProtection="1">
      <alignment horizontal="right"/>
    </xf>
    <xf numFmtId="170" fontId="6" fillId="4" borderId="9" xfId="1" applyNumberFormat="1" applyFont="1" applyFill="1" applyBorder="1">
      <protection locked="0"/>
    </xf>
    <xf numFmtId="1" fontId="6" fillId="5" borderId="25" xfId="1" applyNumberFormat="1" applyFont="1" applyFill="1" applyBorder="1" applyProtection="1"/>
    <xf numFmtId="1" fontId="6" fillId="5" borderId="18" xfId="9" applyNumberFormat="1" applyFont="1" applyFill="1" applyBorder="1" applyAlignment="1">
      <alignment horizontal="right"/>
    </xf>
    <xf numFmtId="165" fontId="6" fillId="4" borderId="14" xfId="1" applyNumberFormat="1" applyFont="1" applyFill="1" applyBorder="1" applyAlignment="1">
      <alignment horizontal="right"/>
      <protection locked="0"/>
    </xf>
    <xf numFmtId="1" fontId="6" fillId="4" borderId="32" xfId="1" applyNumberFormat="1" applyFont="1" applyFill="1" applyBorder="1">
      <protection locked="0"/>
    </xf>
    <xf numFmtId="1" fontId="6" fillId="4" borderId="21" xfId="1" applyNumberFormat="1" applyFont="1" applyFill="1" applyBorder="1">
      <protection locked="0"/>
    </xf>
    <xf numFmtId="1" fontId="6" fillId="4" borderId="20" xfId="1" applyNumberFormat="1" applyFont="1" applyFill="1" applyBorder="1">
      <protection locked="0"/>
    </xf>
    <xf numFmtId="165" fontId="6" fillId="14" borderId="6" xfId="9" applyNumberFormat="1" applyFont="1" applyFill="1" applyBorder="1"/>
    <xf numFmtId="165" fontId="6" fillId="0" borderId="6" xfId="9" applyNumberFormat="1" applyFont="1" applyBorder="1"/>
    <xf numFmtId="165" fontId="6" fillId="13" borderId="18" xfId="1" applyNumberFormat="1" applyFont="1" applyFill="1" applyBorder="1">
      <protection locked="0"/>
    </xf>
    <xf numFmtId="165" fontId="6" fillId="13" borderId="65" xfId="1" applyNumberFormat="1" applyFont="1" applyFill="1" applyBorder="1">
      <protection locked="0"/>
    </xf>
    <xf numFmtId="165" fontId="6" fillId="13" borderId="16" xfId="1" applyNumberFormat="1" applyFont="1" applyFill="1" applyBorder="1">
      <protection locked="0"/>
    </xf>
    <xf numFmtId="0" fontId="6" fillId="0" borderId="34" xfId="9" applyFont="1" applyBorder="1" applyAlignment="1">
      <alignment horizontal="left"/>
    </xf>
    <xf numFmtId="1" fontId="6" fillId="4" borderId="61" xfId="1" applyNumberFormat="1" applyFont="1" applyFill="1" applyBorder="1">
      <protection locked="0"/>
    </xf>
    <xf numFmtId="1" fontId="6" fillId="5" borderId="22" xfId="1" applyNumberFormat="1" applyFont="1" applyFill="1" applyBorder="1" applyProtection="1"/>
    <xf numFmtId="2" fontId="6" fillId="0" borderId="3" xfId="1" applyNumberFormat="1" applyFont="1" applyFill="1" applyBorder="1" applyProtection="1"/>
    <xf numFmtId="2" fontId="6" fillId="0" borderId="4" xfId="1" applyNumberFormat="1" applyFont="1" applyFill="1" applyBorder="1" applyProtection="1"/>
    <xf numFmtId="0" fontId="2" fillId="0" borderId="0" xfId="9" applyFont="1"/>
    <xf numFmtId="169" fontId="6" fillId="0" borderId="6" xfId="9" applyNumberFormat="1" applyFont="1" applyBorder="1"/>
    <xf numFmtId="169" fontId="6" fillId="0" borderId="32" xfId="9" applyNumberFormat="1" applyFont="1" applyBorder="1"/>
    <xf numFmtId="169" fontId="6" fillId="0" borderId="64" xfId="9" applyNumberFormat="1" applyFont="1" applyBorder="1"/>
    <xf numFmtId="169" fontId="6" fillId="0" borderId="1" xfId="9" applyNumberFormat="1" applyFont="1" applyBorder="1"/>
    <xf numFmtId="169" fontId="6" fillId="0" borderId="3" xfId="9" applyNumberFormat="1" applyFont="1" applyBorder="1"/>
    <xf numFmtId="169" fontId="6" fillId="0" borderId="4" xfId="9" applyNumberFormat="1" applyFont="1" applyBorder="1"/>
    <xf numFmtId="169" fontId="6" fillId="0" borderId="20" xfId="9" applyNumberFormat="1" applyFont="1" applyBorder="1"/>
    <xf numFmtId="169" fontId="6" fillId="0" borderId="21" xfId="9" applyNumberFormat="1" applyFont="1" applyBorder="1"/>
    <xf numFmtId="169" fontId="6" fillId="6" borderId="1" xfId="4" applyNumberFormat="1" applyFont="1" applyFill="1" applyBorder="1" applyAlignment="1" applyProtection="1"/>
    <xf numFmtId="169" fontId="6" fillId="6" borderId="3" xfId="4" applyNumberFormat="1" applyFont="1" applyFill="1" applyBorder="1" applyAlignment="1" applyProtection="1"/>
    <xf numFmtId="169" fontId="6" fillId="6" borderId="4" xfId="4" applyNumberFormat="1" applyFont="1" applyFill="1" applyBorder="1" applyAlignment="1" applyProtection="1"/>
    <xf numFmtId="167" fontId="9" fillId="0" borderId="71" xfId="10" applyNumberFormat="1" applyFont="1" applyBorder="1" applyAlignment="1">
      <alignment vertical="center"/>
    </xf>
    <xf numFmtId="167" fontId="9" fillId="14" borderId="1" xfId="10" applyNumberFormat="1" applyFont="1" applyFill="1" applyBorder="1" applyAlignment="1">
      <alignment vertical="center"/>
    </xf>
    <xf numFmtId="167" fontId="9" fillId="0" borderId="20" xfId="10" applyNumberFormat="1" applyFont="1" applyBorder="1" applyAlignment="1">
      <alignment vertical="center"/>
    </xf>
    <xf numFmtId="169" fontId="6" fillId="14" borderId="65" xfId="4" applyNumberFormat="1" applyFont="1" applyFill="1" applyBorder="1" applyAlignment="1" applyProtection="1"/>
    <xf numFmtId="169" fontId="6" fillId="14" borderId="88" xfId="4" applyNumberFormat="1" applyFont="1" applyFill="1" applyBorder="1" applyAlignment="1" applyProtection="1"/>
    <xf numFmtId="169" fontId="6" fillId="14" borderId="91" xfId="4" applyNumberFormat="1" applyFont="1" applyFill="1" applyBorder="1" applyAlignment="1" applyProtection="1"/>
    <xf numFmtId="169" fontId="6" fillId="14" borderId="36" xfId="4" applyNumberFormat="1" applyFont="1" applyFill="1" applyBorder="1" applyAlignment="1" applyProtection="1"/>
    <xf numFmtId="169" fontId="6" fillId="14" borderId="18" xfId="4" applyNumberFormat="1" applyFont="1" applyFill="1" applyBorder="1" applyAlignment="1" applyProtection="1">
      <alignment horizontal="right"/>
    </xf>
    <xf numFmtId="169" fontId="6" fillId="14" borderId="41" xfId="4" applyNumberFormat="1" applyFont="1" applyFill="1" applyBorder="1" applyAlignment="1" applyProtection="1">
      <alignment horizontal="right"/>
    </xf>
    <xf numFmtId="1" fontId="6" fillId="5" borderId="93" xfId="1" applyNumberFormat="1" applyFont="1" applyFill="1" applyBorder="1" applyProtection="1"/>
    <xf numFmtId="1" fontId="6" fillId="5" borderId="92" xfId="1" applyNumberFormat="1" applyFont="1" applyFill="1" applyBorder="1" applyProtection="1"/>
    <xf numFmtId="2" fontId="6" fillId="0" borderId="20" xfId="1" applyNumberFormat="1" applyFont="1" applyFill="1" applyBorder="1" applyProtection="1"/>
    <xf numFmtId="2" fontId="6" fillId="0" borderId="5" xfId="1" applyNumberFormat="1" applyFont="1" applyFill="1" applyBorder="1" applyProtection="1"/>
    <xf numFmtId="165" fontId="6" fillId="4" borderId="18" xfId="1" applyNumberFormat="1" applyFont="1" applyFill="1" applyBorder="1" applyAlignment="1">
      <alignment horizontal="right"/>
      <protection locked="0"/>
    </xf>
    <xf numFmtId="169" fontId="6" fillId="14" borderId="35" xfId="4" applyNumberFormat="1" applyFont="1" applyFill="1" applyBorder="1" applyAlignment="1" applyProtection="1"/>
    <xf numFmtId="169" fontId="6" fillId="14" borderId="38" xfId="4" applyNumberFormat="1" applyFont="1" applyFill="1" applyBorder="1" applyAlignment="1" applyProtection="1">
      <alignment horizontal="right"/>
    </xf>
    <xf numFmtId="169" fontId="6" fillId="14" borderId="8" xfId="4" applyNumberFormat="1" applyFont="1" applyFill="1" applyBorder="1" applyAlignment="1" applyProtection="1"/>
    <xf numFmtId="169" fontId="6" fillId="14" borderId="10" xfId="4" applyNumberFormat="1" applyFont="1" applyFill="1" applyBorder="1" applyAlignment="1" applyProtection="1">
      <alignment horizontal="right"/>
    </xf>
    <xf numFmtId="169" fontId="6" fillId="14" borderId="6" xfId="9" applyNumberFormat="1" applyFont="1" applyFill="1" applyBorder="1"/>
    <xf numFmtId="165" fontId="6" fillId="0" borderId="61" xfId="10" applyNumberFormat="1" applyFont="1" applyBorder="1"/>
    <xf numFmtId="165" fontId="6" fillId="6" borderId="32" xfId="10" applyNumberFormat="1" applyFont="1" applyFill="1" applyBorder="1"/>
    <xf numFmtId="170" fontId="6" fillId="4" borderId="32" xfId="1" applyNumberFormat="1" applyFont="1" applyFill="1" applyBorder="1">
      <protection locked="0"/>
    </xf>
    <xf numFmtId="170" fontId="6" fillId="4" borderId="8" xfId="1" applyNumberFormat="1" applyFont="1" applyFill="1" applyBorder="1">
      <protection locked="0"/>
    </xf>
    <xf numFmtId="170" fontId="6" fillId="4" borderId="90" xfId="1" applyNumberFormat="1" applyFont="1" applyFill="1" applyBorder="1">
      <protection locked="0"/>
    </xf>
    <xf numFmtId="170" fontId="6" fillId="4" borderId="10" xfId="1" applyNumberFormat="1" applyFont="1" applyFill="1" applyBorder="1">
      <protection locked="0"/>
    </xf>
    <xf numFmtId="165" fontId="6" fillId="0" borderId="32" xfId="1" applyNumberFormat="1" applyFont="1" applyFill="1" applyBorder="1" applyProtection="1"/>
    <xf numFmtId="0" fontId="6" fillId="0" borderId="36" xfId="9" applyFont="1" applyBorder="1"/>
    <xf numFmtId="9" fontId="18" fillId="0" borderId="0" xfId="12" applyFont="1" applyFill="1" applyBorder="1" applyAlignment="1" applyProtection="1">
      <alignment horizontal="center" vertical="center" wrapText="1"/>
    </xf>
    <xf numFmtId="0" fontId="7" fillId="8" borderId="52" xfId="0" applyFont="1" applyFill="1" applyBorder="1" applyAlignment="1">
      <alignment horizontal="center" vertical="center" wrapText="1"/>
    </xf>
    <xf numFmtId="0" fontId="30" fillId="0" borderId="0" xfId="0" applyFont="1"/>
    <xf numFmtId="0" fontId="30" fillId="9" borderId="53" xfId="0" applyFont="1" applyFill="1" applyBorder="1"/>
    <xf numFmtId="0" fontId="30" fillId="9" borderId="54" xfId="0" applyFont="1" applyFill="1" applyBorder="1"/>
    <xf numFmtId="0" fontId="30" fillId="9" borderId="55" xfId="0" applyFont="1" applyFill="1" applyBorder="1"/>
    <xf numFmtId="0" fontId="31" fillId="0" borderId="0" xfId="0" applyFont="1"/>
    <xf numFmtId="170" fontId="6" fillId="12" borderId="14" xfId="1" applyNumberFormat="1" applyFont="1" applyFill="1" applyBorder="1" applyProtection="1"/>
    <xf numFmtId="165" fontId="6" fillId="0" borderId="0" xfId="9" applyNumberFormat="1" applyFont="1" applyAlignment="1">
      <alignment horizontal="center" vertical="center" wrapText="1"/>
    </xf>
    <xf numFmtId="2" fontId="6" fillId="0" borderId="0" xfId="9" applyNumberFormat="1" applyFont="1"/>
    <xf numFmtId="165" fontId="6" fillId="0" borderId="0" xfId="1" applyNumberFormat="1" applyFont="1" applyFill="1" applyBorder="1" applyProtection="1"/>
    <xf numFmtId="170" fontId="6" fillId="0" borderId="0" xfId="1" applyNumberFormat="1" applyFont="1" applyFill="1" applyBorder="1">
      <protection locked="0"/>
    </xf>
    <xf numFmtId="165" fontId="6" fillId="0" borderId="0" xfId="1" applyNumberFormat="1" applyFont="1" applyFill="1" applyBorder="1" applyAlignment="1">
      <alignment horizontal="right"/>
      <protection locked="0"/>
    </xf>
    <xf numFmtId="166" fontId="6" fillId="0" borderId="0" xfId="10" applyNumberFormat="1" applyFont="1"/>
    <xf numFmtId="0" fontId="9" fillId="0" borderId="0" xfId="10" applyFont="1" applyAlignment="1">
      <alignment horizontal="center" vertical="center"/>
    </xf>
    <xf numFmtId="167" fontId="9" fillId="14" borderId="0" xfId="10" applyNumberFormat="1" applyFont="1" applyFill="1" applyAlignment="1">
      <alignment vertical="center"/>
    </xf>
    <xf numFmtId="167" fontId="9" fillId="0" borderId="0" xfId="10" applyNumberFormat="1" applyFont="1" applyAlignment="1">
      <alignment vertical="center"/>
    </xf>
    <xf numFmtId="2" fontId="9" fillId="0" borderId="0" xfId="10" applyNumberFormat="1" applyFont="1" applyAlignment="1">
      <alignment vertical="center"/>
    </xf>
    <xf numFmtId="171" fontId="9" fillId="0" borderId="0" xfId="10" applyNumberFormat="1" applyFont="1" applyAlignment="1">
      <alignment vertical="center"/>
    </xf>
    <xf numFmtId="0" fontId="6" fillId="0" borderId="6" xfId="9" applyFont="1" applyBorder="1"/>
    <xf numFmtId="0" fontId="6" fillId="6" borderId="0" xfId="0" applyFont="1" applyFill="1" applyAlignment="1">
      <alignment horizontal="left" vertical="top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/>
    </xf>
    <xf numFmtId="0" fontId="6" fillId="6" borderId="0" xfId="0" applyFont="1" applyFill="1" applyAlignment="1">
      <alignment horizontal="left" vertical="center"/>
    </xf>
    <xf numFmtId="0" fontId="6" fillId="0" borderId="7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6" fillId="0" borderId="20" xfId="10" applyFont="1" applyBorder="1" applyAlignment="1">
      <alignment horizontal="center" vertical="center" wrapText="1"/>
    </xf>
    <xf numFmtId="0" fontId="6" fillId="0" borderId="43" xfId="10" applyFont="1" applyBorder="1" applyAlignment="1">
      <alignment horizontal="center" vertical="center" wrapText="1"/>
    </xf>
    <xf numFmtId="168" fontId="6" fillId="0" borderId="0" xfId="3" applyFont="1" applyFill="1" applyAlignment="1" applyProtection="1">
      <alignment vertical="center"/>
    </xf>
    <xf numFmtId="0" fontId="6" fillId="0" borderId="32" xfId="0" applyFont="1" applyBorder="1" applyAlignment="1">
      <alignment wrapText="1"/>
    </xf>
    <xf numFmtId="0" fontId="6" fillId="0" borderId="64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169" fontId="6" fillId="4" borderId="37" xfId="1" applyNumberFormat="1" applyFont="1" applyFill="1" applyBorder="1">
      <protection locked="0"/>
    </xf>
    <xf numFmtId="169" fontId="6" fillId="4" borderId="40" xfId="1" applyNumberFormat="1" applyFont="1" applyFill="1" applyBorder="1">
      <protection locked="0"/>
    </xf>
    <xf numFmtId="169" fontId="6" fillId="4" borderId="14" xfId="1" applyNumberFormat="1" applyFont="1" applyFill="1" applyBorder="1">
      <protection locked="0"/>
    </xf>
    <xf numFmtId="169" fontId="6" fillId="16" borderId="14" xfId="1" applyNumberFormat="1" applyFont="1" applyFill="1" applyBorder="1">
      <protection locked="0"/>
    </xf>
    <xf numFmtId="169" fontId="6" fillId="4" borderId="14" xfId="1" applyNumberFormat="1" applyFont="1" applyFill="1" applyBorder="1" applyAlignment="1">
      <alignment horizontal="right"/>
      <protection locked="0"/>
    </xf>
    <xf numFmtId="169" fontId="6" fillId="16" borderId="14" xfId="1" applyNumberFormat="1" applyFont="1" applyFill="1" applyBorder="1" applyAlignment="1">
      <alignment horizontal="right"/>
      <protection locked="0"/>
    </xf>
    <xf numFmtId="169" fontId="6" fillId="4" borderId="73" xfId="1" applyNumberFormat="1" applyFont="1" applyFill="1" applyBorder="1" applyAlignment="1">
      <alignment horizontal="right"/>
      <protection locked="0"/>
    </xf>
    <xf numFmtId="169" fontId="6" fillId="16" borderId="73" xfId="1" applyNumberFormat="1" applyFont="1" applyFill="1" applyBorder="1" applyAlignment="1">
      <alignment horizontal="right"/>
      <protection locked="0"/>
    </xf>
    <xf numFmtId="169" fontId="6" fillId="4" borderId="18" xfId="1" applyNumberFormat="1" applyFont="1" applyFill="1" applyBorder="1" applyAlignment="1">
      <alignment horizontal="right"/>
      <protection locked="0"/>
    </xf>
    <xf numFmtId="169" fontId="6" fillId="4" borderId="92" xfId="1" applyNumberFormat="1" applyFont="1" applyFill="1" applyBorder="1" applyAlignment="1">
      <alignment horizontal="right"/>
      <protection locked="0"/>
    </xf>
    <xf numFmtId="169" fontId="6" fillId="4" borderId="10" xfId="1" applyNumberFormat="1" applyFont="1" applyFill="1" applyBorder="1" applyAlignment="1">
      <alignment horizontal="right"/>
      <protection locked="0"/>
    </xf>
    <xf numFmtId="169" fontId="6" fillId="4" borderId="41" xfId="1" applyNumberFormat="1" applyFont="1" applyFill="1" applyBorder="1" applyAlignment="1">
      <alignment horizontal="right"/>
      <protection locked="0"/>
    </xf>
    <xf numFmtId="169" fontId="6" fillId="4" borderId="73" xfId="1" applyNumberFormat="1" applyFont="1" applyFill="1" applyBorder="1">
      <protection locked="0"/>
    </xf>
    <xf numFmtId="169" fontId="6" fillId="4" borderId="68" xfId="1" applyNumberFormat="1" applyFont="1" applyFill="1" applyBorder="1">
      <protection locked="0"/>
    </xf>
    <xf numFmtId="169" fontId="6" fillId="4" borderId="8" xfId="1" applyNumberFormat="1" applyFont="1" applyFill="1" applyBorder="1">
      <protection locked="0"/>
    </xf>
    <xf numFmtId="169" fontId="6" fillId="4" borderId="9" xfId="1" applyNumberFormat="1" applyFont="1" applyFill="1" applyBorder="1">
      <protection locked="0"/>
    </xf>
    <xf numFmtId="169" fontId="6" fillId="4" borderId="10" xfId="1" applyNumberFormat="1" applyFont="1" applyFill="1" applyBorder="1">
      <protection locked="0"/>
    </xf>
    <xf numFmtId="169" fontId="6" fillId="4" borderId="65" xfId="1" applyNumberFormat="1" applyFont="1" applyFill="1" applyBorder="1">
      <protection locked="0"/>
    </xf>
    <xf numFmtId="169" fontId="6" fillId="4" borderId="17" xfId="1" applyNumberFormat="1" applyFont="1" applyFill="1" applyBorder="1">
      <protection locked="0"/>
    </xf>
    <xf numFmtId="169" fontId="6" fillId="4" borderId="18" xfId="1" applyNumberFormat="1" applyFont="1" applyFill="1" applyBorder="1">
      <protection locked="0"/>
    </xf>
    <xf numFmtId="169" fontId="6" fillId="4" borderId="88" xfId="1" applyNumberFormat="1" applyFont="1" applyFill="1" applyBorder="1">
      <protection locked="0"/>
    </xf>
    <xf numFmtId="169" fontId="6" fillId="4" borderId="91" xfId="1" applyNumberFormat="1" applyFont="1" applyFill="1" applyBorder="1">
      <protection locked="0"/>
    </xf>
    <xf numFmtId="169" fontId="6" fillId="4" borderId="41" xfId="1" applyNumberFormat="1" applyFont="1" applyFill="1" applyBorder="1">
      <protection locked="0"/>
    </xf>
    <xf numFmtId="3" fontId="6" fillId="4" borderId="9" xfId="1" applyNumberFormat="1" applyFont="1" applyFill="1" applyBorder="1">
      <protection locked="0"/>
    </xf>
    <xf numFmtId="3" fontId="6" fillId="4" borderId="85" xfId="1" applyNumberFormat="1" applyFont="1" applyFill="1" applyBorder="1">
      <protection locked="0"/>
    </xf>
    <xf numFmtId="3" fontId="6" fillId="4" borderId="88" xfId="1" applyNumberFormat="1" applyFont="1" applyFill="1" applyBorder="1">
      <protection locked="0"/>
    </xf>
    <xf numFmtId="3" fontId="6" fillId="4" borderId="67" xfId="1" applyNumberFormat="1" applyFont="1" applyFill="1" applyBorder="1">
      <protection locked="0"/>
    </xf>
    <xf numFmtId="3" fontId="6" fillId="4" borderId="34" xfId="1" applyNumberFormat="1" applyFont="1" applyFill="1" applyBorder="1">
      <protection locked="0"/>
    </xf>
    <xf numFmtId="3" fontId="6" fillId="4" borderId="65" xfId="1" applyNumberFormat="1" applyFont="1" applyFill="1" applyBorder="1">
      <protection locked="0"/>
    </xf>
    <xf numFmtId="3" fontId="6" fillId="4" borderId="13" xfId="1" applyNumberFormat="1" applyFont="1" applyFill="1" applyBorder="1">
      <protection locked="0"/>
    </xf>
    <xf numFmtId="165" fontId="6" fillId="14" borderId="6" xfId="1" applyNumberFormat="1" applyFont="1" applyFill="1" applyBorder="1" applyProtection="1"/>
    <xf numFmtId="165" fontId="6" fillId="14" borderId="85" xfId="1" applyNumberFormat="1" applyFont="1" applyFill="1" applyBorder="1" applyProtection="1"/>
    <xf numFmtId="165" fontId="6" fillId="14" borderId="12" xfId="1" applyNumberFormat="1" applyFont="1" applyFill="1" applyBorder="1" applyProtection="1"/>
    <xf numFmtId="165" fontId="6" fillId="14" borderId="14" xfId="1" applyNumberFormat="1" applyFont="1" applyFill="1" applyBorder="1" applyProtection="1"/>
    <xf numFmtId="169" fontId="6" fillId="14" borderId="85" xfId="1" applyNumberFormat="1" applyFont="1" applyFill="1" applyBorder="1" applyProtection="1"/>
    <xf numFmtId="169" fontId="6" fillId="14" borderId="61" xfId="1" applyNumberFormat="1" applyFont="1" applyFill="1" applyBorder="1" applyProtection="1"/>
    <xf numFmtId="169" fontId="6" fillId="14" borderId="9" xfId="1" applyNumberFormat="1" applyFont="1" applyFill="1" applyBorder="1" applyProtection="1"/>
    <xf numFmtId="169" fontId="6" fillId="14" borderId="17" xfId="1" applyNumberFormat="1" applyFont="1" applyFill="1" applyBorder="1" applyProtection="1"/>
    <xf numFmtId="169" fontId="6" fillId="14" borderId="40" xfId="1" applyNumberFormat="1" applyFont="1" applyFill="1" applyBorder="1" applyProtection="1"/>
    <xf numFmtId="169" fontId="6" fillId="14" borderId="33" xfId="1" applyNumberFormat="1" applyFont="1" applyFill="1" applyBorder="1" applyProtection="1"/>
    <xf numFmtId="169" fontId="6" fillId="14" borderId="70" xfId="1" applyNumberFormat="1" applyFont="1" applyFill="1" applyBorder="1" applyProtection="1"/>
    <xf numFmtId="169" fontId="6" fillId="14" borderId="67" xfId="1" applyNumberFormat="1" applyFont="1" applyFill="1" applyBorder="1" applyProtection="1"/>
    <xf numFmtId="169" fontId="6" fillId="14" borderId="32" xfId="1" applyNumberFormat="1" applyFont="1" applyFill="1" applyBorder="1" applyProtection="1"/>
    <xf numFmtId="169" fontId="6" fillId="14" borderId="34" xfId="1" applyNumberFormat="1" applyFont="1" applyFill="1" applyBorder="1" applyProtection="1"/>
    <xf numFmtId="169" fontId="6" fillId="14" borderId="36" xfId="1" applyNumberFormat="1" applyFont="1" applyFill="1" applyBorder="1" applyProtection="1"/>
    <xf numFmtId="169" fontId="6" fillId="14" borderId="38" xfId="1" applyNumberFormat="1" applyFont="1" applyFill="1" applyBorder="1" applyProtection="1"/>
    <xf numFmtId="1" fontId="6" fillId="4" borderId="61" xfId="4" applyNumberFormat="1" applyFont="1" applyFill="1" applyBorder="1" applyAlignment="1" applyProtection="1">
      <protection locked="0"/>
    </xf>
    <xf numFmtId="1" fontId="6" fillId="4" borderId="34" xfId="4" applyNumberFormat="1" applyFont="1" applyFill="1" applyBorder="1" applyAlignment="1" applyProtection="1">
      <protection locked="0"/>
    </xf>
    <xf numFmtId="1" fontId="6" fillId="5" borderId="34" xfId="4" applyNumberFormat="1" applyFont="1" applyFill="1" applyBorder="1" applyAlignment="1" applyProtection="1"/>
    <xf numFmtId="1" fontId="6" fillId="5" borderId="43" xfId="4" applyNumberFormat="1" applyFont="1" applyFill="1" applyBorder="1" applyAlignment="1" applyProtection="1"/>
    <xf numFmtId="1" fontId="6" fillId="5" borderId="17" xfId="4" applyNumberFormat="1" applyFont="1" applyFill="1" applyBorder="1" applyAlignment="1" applyProtection="1"/>
    <xf numFmtId="1" fontId="6" fillId="5" borderId="24" xfId="4" applyNumberFormat="1" applyFont="1" applyFill="1" applyBorder="1" applyAlignment="1" applyProtection="1"/>
    <xf numFmtId="1" fontId="6" fillId="13" borderId="43" xfId="4" applyNumberFormat="1" applyFont="1" applyFill="1" applyBorder="1" applyAlignment="1" applyProtection="1">
      <protection locked="0"/>
    </xf>
    <xf numFmtId="1" fontId="6" fillId="13" borderId="4" xfId="4" applyNumberFormat="1" applyFont="1" applyFill="1" applyBorder="1" applyAlignment="1" applyProtection="1">
      <protection locked="0"/>
    </xf>
    <xf numFmtId="1" fontId="6" fillId="12" borderId="91" xfId="1" applyNumberFormat="1" applyFont="1" applyFill="1" applyBorder="1" applyProtection="1"/>
    <xf numFmtId="1" fontId="6" fillId="12" borderId="40" xfId="1" applyNumberFormat="1" applyFont="1" applyFill="1" applyBorder="1" applyProtection="1"/>
    <xf numFmtId="1" fontId="6" fillId="12" borderId="65" xfId="1" applyNumberFormat="1" applyFont="1" applyFill="1" applyBorder="1" applyProtection="1"/>
    <xf numFmtId="1" fontId="6" fillId="5" borderId="89" xfId="1" applyNumberFormat="1" applyFont="1" applyFill="1" applyBorder="1" applyProtection="1"/>
    <xf numFmtId="169" fontId="6" fillId="12" borderId="15" xfId="9" applyNumberFormat="1" applyFont="1" applyFill="1" applyBorder="1" applyAlignment="1">
      <alignment horizontal="right"/>
    </xf>
    <xf numFmtId="165" fontId="6" fillId="12" borderId="15" xfId="1" applyNumberFormat="1" applyFont="1" applyFill="1" applyBorder="1" applyProtection="1"/>
    <xf numFmtId="1" fontId="6" fillId="12" borderId="15" xfId="9" applyNumberFormat="1" applyFont="1" applyFill="1" applyBorder="1" applyAlignment="1">
      <alignment horizontal="right"/>
    </xf>
    <xf numFmtId="165" fontId="6" fillId="13" borderId="17" xfId="1" applyNumberFormat="1" applyFont="1" applyFill="1" applyBorder="1">
      <protection locked="0"/>
    </xf>
    <xf numFmtId="1" fontId="6" fillId="12" borderId="40" xfId="0" applyNumberFormat="1" applyFont="1" applyFill="1" applyBorder="1"/>
    <xf numFmtId="1" fontId="6" fillId="5" borderId="17" xfId="1" applyNumberFormat="1" applyFont="1" applyFill="1" applyBorder="1" applyProtection="1"/>
    <xf numFmtId="1" fontId="6" fillId="12" borderId="17" xfId="1" applyNumberFormat="1" applyFont="1" applyFill="1" applyBorder="1" applyProtection="1"/>
    <xf numFmtId="1" fontId="6" fillId="5" borderId="63" xfId="1" applyNumberFormat="1" applyFont="1" applyFill="1" applyBorder="1" applyProtection="1"/>
    <xf numFmtId="1" fontId="6" fillId="5" borderId="24" xfId="1" applyNumberFormat="1" applyFont="1" applyFill="1" applyBorder="1" applyProtection="1"/>
    <xf numFmtId="1" fontId="6" fillId="5" borderId="7" xfId="1" applyNumberFormat="1" applyFont="1" applyFill="1" applyBorder="1" applyProtection="1"/>
    <xf numFmtId="1" fontId="6" fillId="5" borderId="9" xfId="1" applyNumberFormat="1" applyFont="1" applyFill="1" applyBorder="1" applyProtection="1"/>
    <xf numFmtId="1" fontId="6" fillId="5" borderId="35" xfId="1" applyNumberFormat="1" applyFont="1" applyFill="1" applyBorder="1" applyProtection="1"/>
    <xf numFmtId="1" fontId="6" fillId="5" borderId="91" xfId="1" applyNumberFormat="1" applyFont="1" applyFill="1" applyBorder="1" applyProtection="1"/>
    <xf numFmtId="0" fontId="33" fillId="3" borderId="0" xfId="9" applyFont="1" applyFill="1" applyProtection="1">
      <protection hidden="1"/>
    </xf>
    <xf numFmtId="0" fontId="6" fillId="17" borderId="0" xfId="9" applyFont="1" applyFill="1" applyProtection="1">
      <protection hidden="1"/>
    </xf>
    <xf numFmtId="0" fontId="33" fillId="17" borderId="0" xfId="9" applyFont="1" applyFill="1" applyProtection="1">
      <protection hidden="1"/>
    </xf>
    <xf numFmtId="0" fontId="33" fillId="0" borderId="0" xfId="9" applyFont="1"/>
    <xf numFmtId="1" fontId="6" fillId="5" borderId="94" xfId="1" applyNumberFormat="1" applyFont="1" applyFill="1" applyBorder="1" applyProtection="1"/>
    <xf numFmtId="1" fontId="6" fillId="5" borderId="86" xfId="1" applyNumberFormat="1" applyFont="1" applyFill="1" applyBorder="1" applyAlignment="1" applyProtection="1">
      <alignment horizontal="right"/>
    </xf>
    <xf numFmtId="1" fontId="6" fillId="5" borderId="0" xfId="1" applyNumberFormat="1" applyFont="1" applyFill="1" applyBorder="1" applyProtection="1"/>
    <xf numFmtId="169" fontId="6" fillId="0" borderId="5" xfId="9" applyNumberFormat="1" applyFont="1" applyBorder="1"/>
    <xf numFmtId="3" fontId="6" fillId="4" borderId="14" xfId="1" applyNumberFormat="1" applyFont="1" applyFill="1" applyBorder="1" applyAlignment="1">
      <alignment horizontal="right"/>
      <protection locked="0"/>
    </xf>
    <xf numFmtId="3" fontId="6" fillId="4" borderId="15" xfId="9" applyNumberFormat="1" applyFont="1" applyFill="1" applyBorder="1" applyAlignment="1" applyProtection="1">
      <alignment horizontal="right"/>
      <protection locked="0"/>
    </xf>
    <xf numFmtId="3" fontId="6" fillId="4" borderId="14" xfId="1" applyNumberFormat="1" applyFont="1" applyFill="1" applyBorder="1">
      <protection locked="0"/>
    </xf>
    <xf numFmtId="165" fontId="6" fillId="0" borderId="4" xfId="9" applyNumberFormat="1" applyFont="1" applyBorder="1"/>
    <xf numFmtId="1" fontId="6" fillId="0" borderId="4" xfId="9" applyNumberFormat="1" applyFont="1" applyBorder="1"/>
    <xf numFmtId="165" fontId="6" fillId="0" borderId="5" xfId="9" applyNumberFormat="1" applyFont="1" applyBorder="1"/>
    <xf numFmtId="1" fontId="6" fillId="0" borderId="5" xfId="9" applyNumberFormat="1" applyFont="1" applyBorder="1"/>
    <xf numFmtId="1" fontId="6" fillId="13" borderId="14" xfId="1" applyNumberFormat="1" applyFont="1" applyFill="1" applyBorder="1">
      <protection locked="0"/>
    </xf>
    <xf numFmtId="1" fontId="6" fillId="13" borderId="15" xfId="1" applyNumberFormat="1" applyFont="1" applyFill="1" applyBorder="1">
      <protection locked="0"/>
    </xf>
    <xf numFmtId="165" fontId="6" fillId="0" borderId="20" xfId="9" applyNumberFormat="1" applyFont="1" applyBorder="1"/>
    <xf numFmtId="3" fontId="6" fillId="4" borderId="15" xfId="1" applyNumberFormat="1" applyFont="1" applyFill="1" applyBorder="1">
      <protection locked="0"/>
    </xf>
    <xf numFmtId="165" fontId="6" fillId="0" borderId="3" xfId="9" applyNumberFormat="1" applyFont="1" applyBorder="1"/>
    <xf numFmtId="165" fontId="6" fillId="0" borderId="71" xfId="9" applyNumberFormat="1" applyFont="1" applyBorder="1"/>
    <xf numFmtId="169" fontId="6" fillId="0" borderId="22" xfId="9" applyNumberFormat="1" applyFont="1" applyBorder="1"/>
    <xf numFmtId="169" fontId="6" fillId="0" borderId="24" xfId="9" applyNumberFormat="1" applyFont="1" applyBorder="1"/>
    <xf numFmtId="169" fontId="6" fillId="0" borderId="23" xfId="9" applyNumberFormat="1" applyFont="1" applyBorder="1"/>
    <xf numFmtId="165" fontId="6" fillId="0" borderId="22" xfId="9" applyNumberFormat="1" applyFont="1" applyBorder="1"/>
    <xf numFmtId="165" fontId="6" fillId="0" borderId="23" xfId="9" applyNumberFormat="1" applyFont="1" applyBorder="1"/>
    <xf numFmtId="165" fontId="6" fillId="0" borderId="25" xfId="9" applyNumberFormat="1" applyFont="1" applyBorder="1"/>
    <xf numFmtId="1" fontId="6" fillId="13" borderId="12" xfId="1" applyNumberFormat="1" applyFont="1" applyFill="1" applyBorder="1" applyAlignment="1">
      <alignment horizontal="right"/>
      <protection locked="0"/>
    </xf>
    <xf numFmtId="1" fontId="6" fillId="16" borderId="18" xfId="1" applyNumberFormat="1" applyFont="1" applyFill="1" applyBorder="1">
      <protection locked="0"/>
    </xf>
    <xf numFmtId="1" fontId="6" fillId="16" borderId="16" xfId="1" applyNumberFormat="1" applyFont="1" applyFill="1" applyBorder="1">
      <protection locked="0"/>
    </xf>
    <xf numFmtId="1" fontId="6" fillId="16" borderId="17" xfId="1" applyNumberFormat="1" applyFont="1" applyFill="1" applyBorder="1">
      <protection locked="0"/>
    </xf>
    <xf numFmtId="1" fontId="6" fillId="4" borderId="15" xfId="1" applyNumberFormat="1" applyFont="1" applyFill="1" applyBorder="1">
      <protection locked="0"/>
    </xf>
    <xf numFmtId="1" fontId="6" fillId="12" borderId="14" xfId="1" applyNumberFormat="1" applyFont="1" applyFill="1" applyBorder="1" applyProtection="1"/>
    <xf numFmtId="1" fontId="6" fillId="13" borderId="17" xfId="1" applyNumberFormat="1" applyFont="1" applyFill="1" applyBorder="1" applyAlignment="1">
      <alignment horizontal="right"/>
      <protection locked="0"/>
    </xf>
    <xf numFmtId="1" fontId="6" fillId="4" borderId="14" xfId="1" applyNumberFormat="1" applyFont="1" applyFill="1" applyBorder="1" applyAlignment="1">
      <alignment horizontal="right"/>
      <protection locked="0"/>
    </xf>
    <xf numFmtId="1" fontId="6" fillId="4" borderId="15" xfId="1" applyNumberFormat="1" applyFont="1" applyFill="1" applyBorder="1" applyAlignment="1">
      <alignment horizontal="right"/>
      <protection locked="0"/>
    </xf>
    <xf numFmtId="1" fontId="6" fillId="0" borderId="20" xfId="9" applyNumberFormat="1" applyFont="1" applyBorder="1"/>
    <xf numFmtId="1" fontId="6" fillId="4" borderId="18" xfId="1" applyNumberFormat="1" applyFont="1" applyFill="1" applyBorder="1" applyAlignment="1">
      <alignment horizontal="right"/>
      <protection locked="0"/>
    </xf>
    <xf numFmtId="165" fontId="6" fillId="14" borderId="33" xfId="1" applyNumberFormat="1" applyFont="1" applyFill="1" applyBorder="1" applyProtection="1"/>
    <xf numFmtId="3" fontId="6" fillId="4" borderId="35" xfId="1" applyNumberFormat="1" applyFont="1" applyFill="1" applyBorder="1">
      <protection locked="0"/>
    </xf>
    <xf numFmtId="3" fontId="6" fillId="4" borderId="16" xfId="1" applyNumberFormat="1" applyFont="1" applyFill="1" applyBorder="1">
      <protection locked="0"/>
    </xf>
    <xf numFmtId="3" fontId="6" fillId="4" borderId="22" xfId="1" applyNumberFormat="1" applyFont="1" applyFill="1" applyBorder="1">
      <protection locked="0"/>
    </xf>
    <xf numFmtId="3" fontId="9" fillId="0" borderId="20" xfId="10" applyNumberFormat="1" applyFont="1" applyBorder="1" applyAlignment="1">
      <alignment vertical="center"/>
    </xf>
    <xf numFmtId="3" fontId="9" fillId="0" borderId="5" xfId="10" applyNumberFormat="1" applyFont="1" applyBorder="1" applyAlignment="1">
      <alignment vertical="center"/>
    </xf>
    <xf numFmtId="1" fontId="6" fillId="4" borderId="37" xfId="1" applyNumberFormat="1" applyFont="1" applyFill="1" applyBorder="1" applyAlignment="1">
      <alignment horizontal="right"/>
      <protection locked="0"/>
    </xf>
    <xf numFmtId="1" fontId="6" fillId="4" borderId="84" xfId="1" applyNumberFormat="1" applyFont="1" applyFill="1" applyBorder="1" applyAlignment="1">
      <alignment horizontal="right"/>
      <protection locked="0"/>
    </xf>
    <xf numFmtId="1" fontId="6" fillId="0" borderId="64" xfId="1" applyNumberFormat="1" applyFont="1" applyFill="1" applyBorder="1" applyProtection="1"/>
    <xf numFmtId="1" fontId="6" fillId="4" borderId="40" xfId="1" applyNumberFormat="1" applyFont="1" applyFill="1" applyBorder="1">
      <protection locked="0"/>
    </xf>
    <xf numFmtId="1" fontId="6" fillId="4" borderId="41" xfId="1" applyNumberFormat="1" applyFont="1" applyFill="1" applyBorder="1">
      <protection locked="0"/>
    </xf>
    <xf numFmtId="1" fontId="6" fillId="0" borderId="62" xfId="10" applyNumberFormat="1" applyFont="1" applyBorder="1"/>
    <xf numFmtId="1" fontId="6" fillId="6" borderId="64" xfId="10" applyNumberFormat="1" applyFont="1" applyFill="1" applyBorder="1"/>
    <xf numFmtId="3" fontId="6" fillId="14" borderId="6" xfId="9" applyNumberFormat="1" applyFont="1" applyFill="1" applyBorder="1"/>
    <xf numFmtId="1" fontId="6" fillId="14" borderId="6" xfId="9" applyNumberFormat="1" applyFont="1" applyFill="1" applyBorder="1"/>
    <xf numFmtId="3" fontId="6" fillId="0" borderId="70" xfId="9" applyNumberFormat="1" applyFont="1" applyBorder="1"/>
    <xf numFmtId="3" fontId="6" fillId="0" borderId="6" xfId="9" applyNumberFormat="1" applyFont="1" applyBorder="1"/>
    <xf numFmtId="3" fontId="6" fillId="14" borderId="70" xfId="9" applyNumberFormat="1" applyFont="1" applyFill="1" applyBorder="1"/>
    <xf numFmtId="169" fontId="6" fillId="0" borderId="60" xfId="9" applyNumberFormat="1" applyFont="1" applyBorder="1"/>
    <xf numFmtId="169" fontId="6" fillId="0" borderId="3" xfId="1" applyNumberFormat="1" applyFont="1" applyFill="1" applyBorder="1" applyProtection="1"/>
    <xf numFmtId="169" fontId="6" fillId="0" borderId="4" xfId="1" applyNumberFormat="1" applyFont="1" applyFill="1" applyBorder="1" applyProtection="1"/>
    <xf numFmtId="169" fontId="6" fillId="0" borderId="20" xfId="1" applyNumberFormat="1" applyFont="1" applyFill="1" applyBorder="1" applyProtection="1"/>
    <xf numFmtId="1" fontId="6" fillId="14" borderId="85" xfId="1" applyNumberFormat="1" applyFont="1" applyFill="1" applyBorder="1" applyProtection="1"/>
    <xf numFmtId="1" fontId="6" fillId="14" borderId="12" xfId="1" applyNumberFormat="1" applyFont="1" applyFill="1" applyBorder="1" applyProtection="1"/>
    <xf numFmtId="1" fontId="6" fillId="14" borderId="14" xfId="1" applyNumberFormat="1" applyFont="1" applyFill="1" applyBorder="1" applyProtection="1"/>
    <xf numFmtId="0" fontId="2" fillId="0" borderId="0" xfId="7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7" fillId="4" borderId="21" xfId="2" applyFont="1" applyFill="1" applyBorder="1" applyAlignment="1">
      <alignment horizontal="center"/>
      <protection locked="0"/>
    </xf>
    <xf numFmtId="0" fontId="2" fillId="3" borderId="24" xfId="7" applyFont="1" applyFill="1" applyBorder="1" applyAlignment="1" applyProtection="1">
      <alignment horizontal="center"/>
      <protection locked="0"/>
    </xf>
    <xf numFmtId="0" fontId="2" fillId="3" borderId="25" xfId="7" applyFont="1" applyFill="1" applyBorder="1" applyAlignment="1" applyProtection="1">
      <alignment horizontal="center"/>
      <protection locked="0"/>
    </xf>
    <xf numFmtId="0" fontId="7" fillId="0" borderId="0" xfId="2" applyFont="1" applyFill="1" applyBorder="1" applyAlignment="1">
      <alignment horizontal="center"/>
      <protection locked="0"/>
    </xf>
    <xf numFmtId="0" fontId="6" fillId="0" borderId="0" xfId="7" applyFont="1" applyBorder="1" applyAlignment="1" applyProtection="1"/>
    <xf numFmtId="0" fontId="7" fillId="0" borderId="72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60" xfId="2" applyFont="1" applyFill="1" applyBorder="1" applyAlignment="1">
      <alignment horizontal="center"/>
      <protection locked="0"/>
    </xf>
    <xf numFmtId="0" fontId="2" fillId="0" borderId="60" xfId="7" applyFont="1" applyBorder="1" applyAlignment="1" applyProtection="1">
      <alignment horizontal="center"/>
      <protection locked="0"/>
    </xf>
    <xf numFmtId="170" fontId="6" fillId="12" borderId="13" xfId="1" applyNumberFormat="1" applyFont="1" applyFill="1" applyBorder="1" applyProtection="1"/>
    <xf numFmtId="170" fontId="6" fillId="12" borderId="15" xfId="1" applyNumberFormat="1" applyFont="1" applyFill="1" applyBorder="1" applyProtection="1"/>
    <xf numFmtId="170" fontId="6" fillId="4" borderId="13" xfId="1" applyNumberFormat="1" applyFont="1" applyFill="1" applyBorder="1" applyAlignment="1">
      <alignment horizontal="right"/>
      <protection locked="0"/>
    </xf>
    <xf numFmtId="0" fontId="6" fillId="12" borderId="32" xfId="9" applyFont="1" applyFill="1" applyBorder="1"/>
    <xf numFmtId="3" fontId="6" fillId="12" borderId="6" xfId="9" applyNumberFormat="1" applyFont="1" applyFill="1" applyBorder="1"/>
    <xf numFmtId="0" fontId="6" fillId="12" borderId="33" xfId="9" applyFont="1" applyFill="1" applyBorder="1"/>
    <xf numFmtId="1" fontId="6" fillId="12" borderId="6" xfId="9" applyNumberFormat="1" applyFont="1" applyFill="1" applyBorder="1"/>
    <xf numFmtId="1" fontId="6" fillId="12" borderId="7" xfId="1" applyNumberFormat="1" applyFont="1" applyFill="1" applyBorder="1" applyAlignment="1">
      <alignment horizontal="right"/>
      <protection locked="0"/>
    </xf>
    <xf numFmtId="1" fontId="6" fillId="12" borderId="9" xfId="1" applyNumberFormat="1" applyFont="1" applyFill="1" applyBorder="1" applyAlignment="1">
      <alignment horizontal="right"/>
      <protection locked="0"/>
    </xf>
    <xf numFmtId="1" fontId="6" fillId="12" borderId="10" xfId="1" applyNumberFormat="1" applyFont="1" applyFill="1" applyBorder="1" applyAlignment="1">
      <alignment horizontal="right"/>
      <protection locked="0"/>
    </xf>
    <xf numFmtId="1" fontId="6" fillId="12" borderId="6" xfId="1" applyNumberFormat="1" applyFont="1" applyFill="1" applyBorder="1" applyProtection="1"/>
    <xf numFmtId="1" fontId="6" fillId="12" borderId="7" xfId="1" applyNumberFormat="1" applyFont="1" applyFill="1" applyBorder="1" applyProtection="1"/>
    <xf numFmtId="1" fontId="6" fillId="12" borderId="9" xfId="1" applyNumberFormat="1" applyFont="1" applyFill="1" applyBorder="1" applyProtection="1"/>
    <xf numFmtId="1" fontId="6" fillId="12" borderId="85" xfId="1" applyNumberFormat="1" applyFont="1" applyFill="1" applyBorder="1" applyProtection="1"/>
    <xf numFmtId="1" fontId="6" fillId="12" borderId="7" xfId="1" applyNumberFormat="1" applyFont="1" applyFill="1" applyBorder="1">
      <protection locked="0"/>
    </xf>
    <xf numFmtId="1" fontId="6" fillId="12" borderId="9" xfId="1" applyNumberFormat="1" applyFont="1" applyFill="1" applyBorder="1">
      <protection locked="0"/>
    </xf>
    <xf numFmtId="1" fontId="6" fillId="12" borderId="85" xfId="1" applyNumberFormat="1" applyFont="1" applyFill="1" applyBorder="1">
      <protection locked="0"/>
    </xf>
    <xf numFmtId="1" fontId="6" fillId="12" borderId="18" xfId="1" applyNumberFormat="1" applyFont="1" applyFill="1" applyBorder="1" applyAlignment="1">
      <alignment horizontal="right"/>
      <protection locked="0"/>
    </xf>
    <xf numFmtId="1" fontId="6" fillId="12" borderId="12" xfId="1" applyNumberFormat="1" applyFont="1" applyFill="1" applyBorder="1" applyProtection="1"/>
    <xf numFmtId="1" fontId="6" fillId="12" borderId="12" xfId="1" applyNumberFormat="1" applyFont="1" applyFill="1" applyBorder="1">
      <protection locked="0"/>
    </xf>
    <xf numFmtId="1" fontId="6" fillId="12" borderId="14" xfId="1" applyNumberFormat="1" applyFont="1" applyFill="1" applyBorder="1">
      <protection locked="0"/>
    </xf>
    <xf numFmtId="1" fontId="6" fillId="12" borderId="15" xfId="1" applyNumberFormat="1" applyFont="1" applyFill="1" applyBorder="1">
      <protection locked="0"/>
    </xf>
    <xf numFmtId="1" fontId="6" fillId="12" borderId="13" xfId="1" applyNumberFormat="1" applyFont="1" applyFill="1" applyBorder="1">
      <protection locked="0"/>
    </xf>
    <xf numFmtId="1" fontId="6" fillId="12" borderId="14" xfId="1" applyNumberFormat="1" applyFont="1" applyFill="1" applyBorder="1" applyAlignment="1">
      <alignment horizontal="right"/>
      <protection locked="0"/>
    </xf>
    <xf numFmtId="1" fontId="6" fillId="12" borderId="15" xfId="9" applyNumberFormat="1" applyFont="1" applyFill="1" applyBorder="1" applyAlignment="1" applyProtection="1">
      <alignment horizontal="right"/>
      <protection locked="0"/>
    </xf>
    <xf numFmtId="1" fontId="6" fillId="12" borderId="12" xfId="1" applyNumberFormat="1" applyFont="1" applyFill="1" applyBorder="1" applyAlignment="1">
      <alignment horizontal="right"/>
      <protection locked="0"/>
    </xf>
    <xf numFmtId="1" fontId="6" fillId="12" borderId="13" xfId="1" applyNumberFormat="1" applyFont="1" applyFill="1" applyBorder="1" applyAlignment="1">
      <alignment horizontal="right"/>
      <protection locked="0"/>
    </xf>
    <xf numFmtId="1" fontId="6" fillId="12" borderId="10" xfId="1" applyNumberFormat="1" applyFont="1" applyFill="1" applyBorder="1">
      <protection locked="0"/>
    </xf>
    <xf numFmtId="1" fontId="6" fillId="12" borderId="8" xfId="1" applyNumberFormat="1" applyFont="1" applyFill="1" applyBorder="1">
      <protection locked="0"/>
    </xf>
    <xf numFmtId="1" fontId="6" fillId="12" borderId="18" xfId="1" applyNumberFormat="1" applyFont="1" applyFill="1" applyBorder="1">
      <protection locked="0"/>
    </xf>
    <xf numFmtId="1" fontId="6" fillId="12" borderId="65" xfId="1" applyNumberFormat="1" applyFont="1" applyFill="1" applyBorder="1">
      <protection locked="0"/>
    </xf>
    <xf numFmtId="1" fontId="6" fillId="12" borderId="16" xfId="1" applyNumberFormat="1" applyFont="1" applyFill="1" applyBorder="1">
      <protection locked="0"/>
    </xf>
    <xf numFmtId="1" fontId="6" fillId="12" borderId="17" xfId="1" applyNumberFormat="1" applyFont="1" applyFill="1" applyBorder="1">
      <protection locked="0"/>
    </xf>
    <xf numFmtId="1" fontId="6" fillId="12" borderId="12" xfId="1" applyNumberFormat="1" applyFont="1" applyFill="1" applyBorder="1" applyAlignment="1" applyProtection="1">
      <alignment horizontal="right"/>
    </xf>
    <xf numFmtId="1" fontId="6" fillId="12" borderId="13" xfId="1" applyNumberFormat="1" applyFont="1" applyFill="1" applyBorder="1" applyAlignment="1" applyProtection="1">
      <alignment horizontal="right"/>
    </xf>
    <xf numFmtId="1" fontId="6" fillId="12" borderId="14" xfId="9" applyNumberFormat="1" applyFont="1" applyFill="1" applyBorder="1" applyAlignment="1">
      <alignment horizontal="right"/>
    </xf>
    <xf numFmtId="1" fontId="6" fillId="12" borderId="15" xfId="1" applyNumberFormat="1" applyFont="1" applyFill="1" applyBorder="1" applyAlignment="1" applyProtection="1">
      <alignment horizontal="right"/>
    </xf>
    <xf numFmtId="1" fontId="6" fillId="5" borderId="61" xfId="1" applyNumberFormat="1" applyFont="1" applyFill="1" applyBorder="1" applyAlignment="1" applyProtection="1">
      <alignment horizontal="right"/>
    </xf>
    <xf numFmtId="1" fontId="6" fillId="5" borderId="85" xfId="9" applyNumberFormat="1" applyFont="1" applyFill="1" applyBorder="1" applyAlignment="1">
      <alignment horizontal="right"/>
    </xf>
    <xf numFmtId="169" fontId="6" fillId="5" borderId="85" xfId="9" applyNumberFormat="1" applyFont="1" applyFill="1" applyBorder="1" applyAlignment="1">
      <alignment horizontal="right"/>
    </xf>
    <xf numFmtId="169" fontId="6" fillId="12" borderId="43" xfId="1" applyNumberFormat="1" applyFont="1" applyFill="1" applyBorder="1" applyProtection="1"/>
    <xf numFmtId="1" fontId="6" fillId="0" borderId="71" xfId="9" applyNumberFormat="1" applyFont="1" applyBorder="1"/>
    <xf numFmtId="165" fontId="6" fillId="13" borderId="34" xfId="1" applyNumberFormat="1" applyFont="1" applyFill="1" applyBorder="1">
      <protection locked="0"/>
    </xf>
    <xf numFmtId="1" fontId="6" fillId="5" borderId="9" xfId="1" applyNumberFormat="1" applyFont="1" applyFill="1" applyBorder="1" applyAlignment="1" applyProtection="1">
      <alignment horizontal="right"/>
    </xf>
    <xf numFmtId="169" fontId="6" fillId="5" borderId="63" xfId="1" applyNumberFormat="1" applyFont="1" applyFill="1" applyBorder="1" applyAlignment="1" applyProtection="1">
      <alignment horizontal="right"/>
    </xf>
    <xf numFmtId="165" fontId="6" fillId="13" borderId="14" xfId="1" applyNumberFormat="1" applyFont="1" applyFill="1" applyBorder="1">
      <protection locked="0"/>
    </xf>
    <xf numFmtId="165" fontId="6" fillId="13" borderId="85" xfId="1" applyNumberFormat="1" applyFont="1" applyFill="1" applyBorder="1">
      <protection locked="0"/>
    </xf>
    <xf numFmtId="1" fontId="6" fillId="5" borderId="16" xfId="1" applyNumberFormat="1" applyFont="1" applyFill="1" applyBorder="1" applyAlignment="1" applyProtection="1">
      <alignment horizontal="right"/>
    </xf>
    <xf numFmtId="1" fontId="6" fillId="5" borderId="17" xfId="1" applyNumberFormat="1" applyFont="1" applyFill="1" applyBorder="1" applyAlignment="1" applyProtection="1">
      <alignment horizontal="right"/>
    </xf>
    <xf numFmtId="1" fontId="6" fillId="5" borderId="17" xfId="9" applyNumberFormat="1" applyFont="1" applyFill="1" applyBorder="1" applyAlignment="1">
      <alignment horizontal="right"/>
    </xf>
    <xf numFmtId="1" fontId="6" fillId="11" borderId="14" xfId="2" applyNumberFormat="1" applyFont="1" applyFill="1" applyBorder="1">
      <protection locked="0"/>
    </xf>
    <xf numFmtId="1" fontId="6" fillId="11" borderId="85" xfId="2" applyNumberFormat="1" applyFont="1" applyFill="1" applyBorder="1">
      <protection locked="0"/>
    </xf>
    <xf numFmtId="1" fontId="6" fillId="5" borderId="34" xfId="9" applyNumberFormat="1" applyFont="1" applyFill="1" applyBorder="1" applyAlignment="1">
      <alignment horizontal="right"/>
    </xf>
    <xf numFmtId="1" fontId="6" fillId="5" borderId="34" xfId="1" applyNumberFormat="1" applyFont="1" applyFill="1" applyBorder="1" applyAlignment="1" applyProtection="1">
      <alignment horizontal="right"/>
    </xf>
    <xf numFmtId="165" fontId="6" fillId="12" borderId="13" xfId="1" applyNumberFormat="1" applyFont="1" applyFill="1" applyBorder="1" applyProtection="1"/>
    <xf numFmtId="1" fontId="6" fillId="11" borderId="13" xfId="2" applyNumberFormat="1" applyFont="1" applyFill="1" applyBorder="1">
      <protection locked="0"/>
    </xf>
    <xf numFmtId="165" fontId="6" fillId="12" borderId="10" xfId="1" applyNumberFormat="1" applyFont="1" applyFill="1" applyBorder="1" applyProtection="1"/>
    <xf numFmtId="1" fontId="6" fillId="5" borderId="15" xfId="1" applyNumberFormat="1" applyFont="1" applyFill="1" applyBorder="1" applyProtection="1"/>
    <xf numFmtId="170" fontId="6" fillId="12" borderId="34" xfId="1" applyNumberFormat="1" applyFont="1" applyFill="1" applyBorder="1" applyProtection="1"/>
    <xf numFmtId="1" fontId="6" fillId="12" borderId="22" xfId="1" applyNumberFormat="1" applyFont="1" applyFill="1" applyBorder="1" applyProtection="1"/>
    <xf numFmtId="1" fontId="6" fillId="12" borderId="43" xfId="1" applyNumberFormat="1" applyFont="1" applyFill="1" applyBorder="1" applyProtection="1"/>
    <xf numFmtId="170" fontId="6" fillId="12" borderId="17" xfId="1" applyNumberFormat="1" applyFont="1" applyFill="1" applyBorder="1" applyProtection="1"/>
    <xf numFmtId="1" fontId="6" fillId="12" borderId="24" xfId="1" applyNumberFormat="1" applyFont="1" applyFill="1" applyBorder="1" applyProtection="1"/>
    <xf numFmtId="1" fontId="6" fillId="5" borderId="85" xfId="1" applyNumberFormat="1" applyFont="1" applyFill="1" applyBorder="1" applyAlignment="1" applyProtection="1">
      <alignment horizontal="right"/>
    </xf>
    <xf numFmtId="170" fontId="6" fillId="12" borderId="12" xfId="1" applyNumberFormat="1" applyFont="1" applyFill="1" applyBorder="1" applyProtection="1"/>
    <xf numFmtId="170" fontId="6" fillId="12" borderId="85" xfId="1" applyNumberFormat="1" applyFont="1" applyFill="1" applyBorder="1" applyProtection="1"/>
    <xf numFmtId="1" fontId="6" fillId="11" borderId="12" xfId="2" applyNumberFormat="1" applyFont="1" applyFill="1" applyBorder="1">
      <protection locked="0"/>
    </xf>
    <xf numFmtId="165" fontId="6" fillId="13" borderId="12" xfId="1" applyNumberFormat="1" applyFont="1" applyFill="1" applyBorder="1">
      <protection locked="0"/>
    </xf>
    <xf numFmtId="169" fontId="6" fillId="12" borderId="22" xfId="1" applyNumberFormat="1" applyFont="1" applyFill="1" applyBorder="1" applyProtection="1"/>
    <xf numFmtId="165" fontId="6" fillId="12" borderId="12" xfId="1" applyNumberFormat="1" applyFont="1" applyFill="1" applyBorder="1" applyProtection="1"/>
    <xf numFmtId="1" fontId="6" fillId="5" borderId="38" xfId="1" applyNumberFormat="1" applyFont="1" applyFill="1" applyBorder="1" applyProtection="1"/>
    <xf numFmtId="1" fontId="6" fillId="5" borderId="85" xfId="1" applyNumberFormat="1" applyFont="1" applyFill="1" applyBorder="1" applyProtection="1"/>
    <xf numFmtId="1" fontId="6" fillId="11" borderId="18" xfId="2" applyNumberFormat="1" applyFont="1" applyFill="1" applyBorder="1">
      <protection locked="0"/>
    </xf>
    <xf numFmtId="1" fontId="6" fillId="11" borderId="16" xfId="2" applyNumberFormat="1" applyFont="1" applyFill="1" applyBorder="1">
      <protection locked="0"/>
    </xf>
    <xf numFmtId="1" fontId="6" fillId="11" borderId="17" xfId="2" applyNumberFormat="1" applyFont="1" applyFill="1" applyBorder="1">
      <protection locked="0"/>
    </xf>
    <xf numFmtId="169" fontId="6" fillId="6" borderId="19" xfId="4" applyNumberFormat="1" applyFont="1" applyFill="1" applyBorder="1" applyAlignment="1" applyProtection="1"/>
    <xf numFmtId="169" fontId="6" fillId="6" borderId="5" xfId="4" applyNumberFormat="1" applyFont="1" applyFill="1" applyBorder="1" applyAlignment="1" applyProtection="1"/>
    <xf numFmtId="169" fontId="6" fillId="6" borderId="58" xfId="4" applyNumberFormat="1" applyFont="1" applyFill="1" applyBorder="1" applyAlignment="1" applyProtection="1"/>
    <xf numFmtId="1" fontId="6" fillId="11" borderId="34" xfId="2" applyNumberFormat="1" applyFont="1" applyFill="1" applyBorder="1">
      <protection locked="0"/>
    </xf>
    <xf numFmtId="0" fontId="6" fillId="0" borderId="11" xfId="9" applyFont="1" applyBorder="1" applyAlignment="1">
      <alignment horizontal="left"/>
    </xf>
    <xf numFmtId="1" fontId="6" fillId="4" borderId="7" xfId="1" applyNumberFormat="1" applyFont="1" applyFill="1" applyBorder="1">
      <protection locked="0"/>
    </xf>
    <xf numFmtId="1" fontId="6" fillId="12" borderId="8" xfId="1" applyNumberFormat="1" applyFont="1" applyFill="1" applyBorder="1" applyAlignment="1">
      <alignment horizontal="right"/>
      <protection locked="0"/>
    </xf>
    <xf numFmtId="1" fontId="6" fillId="4" borderId="65" xfId="1" applyNumberFormat="1" applyFont="1" applyFill="1" applyBorder="1" applyAlignment="1">
      <alignment horizontal="right"/>
      <protection locked="0"/>
    </xf>
    <xf numFmtId="1" fontId="6" fillId="12" borderId="65" xfId="1" applyNumberFormat="1" applyFont="1" applyFill="1" applyBorder="1" applyAlignment="1">
      <alignment horizontal="right"/>
      <protection locked="0"/>
    </xf>
    <xf numFmtId="165" fontId="6" fillId="4" borderId="65" xfId="1" applyNumberFormat="1" applyFont="1" applyFill="1" applyBorder="1" applyAlignment="1">
      <alignment horizontal="right"/>
      <protection locked="0"/>
    </xf>
    <xf numFmtId="169" fontId="6" fillId="4" borderId="88" xfId="1" applyNumberFormat="1" applyFont="1" applyFill="1" applyBorder="1" applyAlignment="1">
      <alignment horizontal="right"/>
      <protection locked="0"/>
    </xf>
    <xf numFmtId="169" fontId="6" fillId="4" borderId="8" xfId="1" applyNumberFormat="1" applyFont="1" applyFill="1" applyBorder="1" applyAlignment="1">
      <alignment horizontal="right"/>
      <protection locked="0"/>
    </xf>
    <xf numFmtId="169" fontId="6" fillId="4" borderId="65" xfId="1" applyNumberFormat="1" applyFont="1" applyFill="1" applyBorder="1" applyAlignment="1">
      <alignment horizontal="right"/>
      <protection locked="0"/>
    </xf>
    <xf numFmtId="169" fontId="6" fillId="4" borderId="39" xfId="1" applyNumberFormat="1" applyFont="1" applyFill="1" applyBorder="1" applyAlignment="1">
      <alignment horizontal="right"/>
      <protection locked="0"/>
    </xf>
    <xf numFmtId="169" fontId="6" fillId="6" borderId="20" xfId="4" applyNumberFormat="1" applyFont="1" applyFill="1" applyBorder="1" applyAlignment="1" applyProtection="1"/>
    <xf numFmtId="1" fontId="6" fillId="12" borderId="32" xfId="1" applyNumberFormat="1" applyFont="1" applyFill="1" applyBorder="1" applyAlignment="1">
      <alignment horizontal="right"/>
      <protection locked="0"/>
    </xf>
    <xf numFmtId="1" fontId="6" fillId="4" borderId="33" xfId="1" applyNumberFormat="1" applyFont="1" applyFill="1" applyBorder="1" applyAlignment="1">
      <alignment horizontal="right"/>
      <protection locked="0"/>
    </xf>
    <xf numFmtId="1" fontId="6" fillId="12" borderId="33" xfId="1" applyNumberFormat="1" applyFont="1" applyFill="1" applyBorder="1" applyAlignment="1">
      <alignment horizontal="right"/>
      <protection locked="0"/>
    </xf>
    <xf numFmtId="165" fontId="6" fillId="4" borderId="33" xfId="1" applyNumberFormat="1" applyFont="1" applyFill="1" applyBorder="1" applyAlignment="1">
      <alignment horizontal="right"/>
      <protection locked="0"/>
    </xf>
    <xf numFmtId="169" fontId="6" fillId="4" borderId="36" xfId="1" applyNumberFormat="1" applyFont="1" applyFill="1" applyBorder="1">
      <protection locked="0"/>
    </xf>
    <xf numFmtId="169" fontId="6" fillId="4" borderId="32" xfId="1" applyNumberFormat="1" applyFont="1" applyFill="1" applyBorder="1">
      <protection locked="0"/>
    </xf>
    <xf numFmtId="169" fontId="6" fillId="4" borderId="33" xfId="1" applyNumberFormat="1" applyFont="1" applyFill="1" applyBorder="1">
      <protection locked="0"/>
    </xf>
    <xf numFmtId="169" fontId="6" fillId="4" borderId="64" xfId="1" applyNumberFormat="1" applyFont="1" applyFill="1" applyBorder="1">
      <protection locked="0"/>
    </xf>
    <xf numFmtId="170" fontId="6" fillId="0" borderId="32" xfId="1" applyNumberFormat="1" applyFont="1" applyFill="1" applyBorder="1" applyProtection="1"/>
    <xf numFmtId="0" fontId="13" fillId="3" borderId="69" xfId="7" applyFont="1" applyFill="1" applyBorder="1" applyAlignment="1" applyProtection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10" borderId="19" xfId="7" applyFont="1" applyFill="1" applyBorder="1" applyAlignment="1" applyProtection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5" fillId="10" borderId="19" xfId="7" applyFont="1" applyFill="1" applyBorder="1" applyAlignment="1" applyProtection="1">
      <alignment horizontal="center" vertical="center" wrapText="1"/>
    </xf>
    <xf numFmtId="0" fontId="5" fillId="10" borderId="72" xfId="7" applyFont="1" applyFill="1" applyBorder="1" applyAlignment="1" applyProtection="1">
      <alignment horizontal="center" vertical="center" wrapText="1"/>
    </xf>
    <xf numFmtId="0" fontId="5" fillId="10" borderId="71" xfId="7" applyFont="1" applyFill="1" applyBorder="1" applyAlignment="1" applyProtection="1">
      <alignment horizontal="center" vertical="center" wrapText="1"/>
    </xf>
    <xf numFmtId="0" fontId="10" fillId="3" borderId="19" xfId="7" applyFont="1" applyFill="1" applyBorder="1" applyAlignment="1" applyProtection="1">
      <alignment horizontal="center" vertical="center"/>
    </xf>
    <xf numFmtId="0" fontId="10" fillId="3" borderId="71" xfId="7" applyFont="1" applyFill="1" applyBorder="1" applyAlignment="1" applyProtection="1">
      <alignment horizontal="center" vertical="center"/>
    </xf>
    <xf numFmtId="0" fontId="7" fillId="10" borderId="19" xfId="7" applyFont="1" applyFill="1" applyBorder="1" applyAlignment="1" applyProtection="1">
      <alignment horizontal="center" vertical="center"/>
    </xf>
    <xf numFmtId="0" fontId="7" fillId="10" borderId="71" xfId="7" applyFont="1" applyFill="1" applyBorder="1" applyAlignment="1" applyProtection="1">
      <alignment horizontal="center" vertical="center"/>
    </xf>
    <xf numFmtId="0" fontId="6" fillId="0" borderId="29" xfId="9" quotePrefix="1" applyFont="1" applyBorder="1" applyAlignment="1">
      <alignment horizontal="center" vertical="center"/>
    </xf>
    <xf numFmtId="0" fontId="6" fillId="0" borderId="73" xfId="9" quotePrefix="1" applyFont="1" applyBorder="1" applyAlignment="1">
      <alignment horizontal="center" vertical="center"/>
    </xf>
    <xf numFmtId="0" fontId="6" fillId="0" borderId="24" xfId="9" quotePrefix="1" applyFont="1" applyBorder="1" applyAlignment="1">
      <alignment horizontal="center" vertical="center"/>
    </xf>
    <xf numFmtId="0" fontId="6" fillId="0" borderId="29" xfId="9" applyFont="1" applyBorder="1" applyAlignment="1">
      <alignment horizontal="center" vertical="center"/>
    </xf>
    <xf numFmtId="0" fontId="6" fillId="0" borderId="73" xfId="9" applyFont="1" applyBorder="1" applyAlignment="1">
      <alignment horizontal="center" vertical="center"/>
    </xf>
    <xf numFmtId="0" fontId="6" fillId="0" borderId="24" xfId="9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1" xfId="9" applyFont="1" applyBorder="1" applyAlignment="1">
      <alignment horizontal="center"/>
    </xf>
    <xf numFmtId="0" fontId="6" fillId="12" borderId="95" xfId="9" applyFont="1" applyFill="1" applyBorder="1" applyAlignment="1">
      <alignment horizontal="left"/>
    </xf>
    <xf numFmtId="0" fontId="6" fillId="12" borderId="85" xfId="9" applyFont="1" applyFill="1" applyBorder="1" applyAlignment="1">
      <alignment horizontal="left"/>
    </xf>
    <xf numFmtId="0" fontId="6" fillId="12" borderId="11" xfId="9" applyFont="1" applyFill="1" applyBorder="1" applyAlignment="1">
      <alignment horizontal="left"/>
    </xf>
    <xf numFmtId="0" fontId="6" fillId="12" borderId="34" xfId="9" applyFont="1" applyFill="1" applyBorder="1" applyAlignment="1">
      <alignment horizontal="left"/>
    </xf>
    <xf numFmtId="0" fontId="6" fillId="0" borderId="11" xfId="9" applyFont="1" applyBorder="1" applyAlignment="1">
      <alignment horizontal="left"/>
    </xf>
    <xf numFmtId="0" fontId="6" fillId="0" borderId="34" xfId="9" applyFont="1" applyBorder="1" applyAlignment="1">
      <alignment horizontal="left"/>
    </xf>
    <xf numFmtId="0" fontId="6" fillId="0" borderId="93" xfId="9" applyFont="1" applyBorder="1" applyAlignment="1">
      <alignment horizontal="left"/>
    </xf>
    <xf numFmtId="0" fontId="6" fillId="0" borderId="38" xfId="9" applyFont="1" applyBorder="1" applyAlignment="1">
      <alignment horizontal="left"/>
    </xf>
    <xf numFmtId="0" fontId="6" fillId="0" borderId="31" xfId="9" applyFont="1" applyBorder="1" applyAlignment="1">
      <alignment horizontal="left"/>
    </xf>
    <xf numFmtId="0" fontId="6" fillId="0" borderId="61" xfId="9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30" xfId="9" applyFont="1" applyBorder="1" applyAlignment="1">
      <alignment horizontal="center" vertical="center"/>
    </xf>
    <xf numFmtId="0" fontId="6" fillId="0" borderId="25" xfId="9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24" xfId="9" applyFont="1" applyBorder="1" applyAlignment="1">
      <alignment horizontal="center" vertical="center" wrapText="1"/>
    </xf>
    <xf numFmtId="0" fontId="6" fillId="0" borderId="75" xfId="9" applyFont="1" applyBorder="1" applyAlignment="1">
      <alignment horizontal="left"/>
    </xf>
    <xf numFmtId="0" fontId="6" fillId="0" borderId="62" xfId="9" applyFont="1" applyBorder="1" applyAlignment="1">
      <alignment horizontal="left"/>
    </xf>
    <xf numFmtId="0" fontId="6" fillId="0" borderId="72" xfId="9" applyFont="1" applyBorder="1" applyAlignment="1">
      <alignment horizontal="center" vertical="center"/>
    </xf>
    <xf numFmtId="0" fontId="6" fillId="0" borderId="71" xfId="9" applyFont="1" applyBorder="1" applyAlignment="1">
      <alignment horizontal="center" vertical="center"/>
    </xf>
    <xf numFmtId="0" fontId="6" fillId="0" borderId="28" xfId="9" applyFont="1" applyBorder="1" applyAlignment="1">
      <alignment horizontal="center" vertical="center" wrapText="1"/>
    </xf>
    <xf numFmtId="0" fontId="6" fillId="0" borderId="23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0" fontId="6" fillId="0" borderId="26" xfId="9" applyFont="1" applyBorder="1" applyAlignment="1">
      <alignment horizontal="center" vertical="center" wrapText="1"/>
    </xf>
    <xf numFmtId="0" fontId="6" fillId="0" borderId="66" xfId="9" applyFont="1" applyBorder="1" applyAlignment="1">
      <alignment horizontal="center" vertical="center" wrapText="1"/>
    </xf>
    <xf numFmtId="0" fontId="6" fillId="0" borderId="56" xfId="9" applyFont="1" applyBorder="1" applyAlignment="1">
      <alignment horizontal="center" vertical="center" wrapText="1"/>
    </xf>
    <xf numFmtId="0" fontId="6" fillId="0" borderId="67" xfId="9" applyFont="1" applyBorder="1" applyAlignment="1">
      <alignment horizontal="center" vertical="center" wrapText="1"/>
    </xf>
    <xf numFmtId="0" fontId="6" fillId="0" borderId="42" xfId="9" applyFont="1" applyBorder="1" applyAlignment="1">
      <alignment horizontal="center" vertical="center" wrapText="1"/>
    </xf>
    <xf numFmtId="0" fontId="6" fillId="0" borderId="43" xfId="9" applyFont="1" applyBorder="1" applyAlignment="1">
      <alignment horizontal="center" vertical="center" wrapText="1"/>
    </xf>
    <xf numFmtId="0" fontId="6" fillId="0" borderId="60" xfId="9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69" xfId="9" applyFont="1" applyBorder="1" applyAlignment="1">
      <alignment horizontal="center" vertical="center" wrapText="1"/>
    </xf>
    <xf numFmtId="0" fontId="6" fillId="0" borderId="70" xfId="9" applyFont="1" applyBorder="1" applyAlignment="1">
      <alignment horizontal="center" vertical="center" wrapText="1"/>
    </xf>
    <xf numFmtId="0" fontId="6" fillId="0" borderId="21" xfId="9" applyFont="1" applyBorder="1" applyAlignment="1">
      <alignment horizontal="center" vertical="center" wrapText="1"/>
    </xf>
    <xf numFmtId="0" fontId="6" fillId="0" borderId="60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31" xfId="9" applyFont="1" applyBorder="1" applyAlignment="1">
      <alignment horizontal="left" vertical="center" wrapText="1"/>
    </xf>
    <xf numFmtId="0" fontId="6" fillId="0" borderId="61" xfId="9" applyFont="1" applyBorder="1" applyAlignment="1">
      <alignment horizontal="left" vertical="center" wrapText="1"/>
    </xf>
    <xf numFmtId="0" fontId="32" fillId="0" borderId="19" xfId="9" applyFont="1" applyBorder="1" applyAlignment="1">
      <alignment horizontal="left" vertical="center" wrapText="1"/>
    </xf>
    <xf numFmtId="0" fontId="32" fillId="0" borderId="72" xfId="9" applyFont="1" applyBorder="1" applyAlignment="1">
      <alignment horizontal="left" vertical="center" wrapText="1"/>
    </xf>
    <xf numFmtId="0" fontId="6" fillId="0" borderId="19" xfId="9" applyFont="1" applyBorder="1" applyAlignment="1">
      <alignment horizontal="center" vertical="center" wrapText="1"/>
    </xf>
    <xf numFmtId="0" fontId="6" fillId="0" borderId="72" xfId="9" applyFont="1" applyBorder="1" applyAlignment="1">
      <alignment horizontal="center" vertical="center" wrapText="1"/>
    </xf>
    <xf numFmtId="0" fontId="6" fillId="0" borderId="27" xfId="9" quotePrefix="1" applyFont="1" applyBorder="1" applyAlignment="1">
      <alignment horizontal="center" vertical="center"/>
    </xf>
    <xf numFmtId="0" fontId="6" fillId="0" borderId="63" xfId="9" quotePrefix="1" applyFont="1" applyBorder="1" applyAlignment="1">
      <alignment horizontal="center" vertical="center"/>
    </xf>
    <xf numFmtId="0" fontId="6" fillId="0" borderId="22" xfId="9" quotePrefix="1" applyFont="1" applyBorder="1" applyAlignment="1">
      <alignment horizontal="center" vertical="center"/>
    </xf>
    <xf numFmtId="0" fontId="6" fillId="0" borderId="69" xfId="9" applyFont="1" applyBorder="1" applyAlignment="1">
      <alignment horizontal="center" vertical="center"/>
    </xf>
    <xf numFmtId="0" fontId="6" fillId="0" borderId="70" xfId="9" applyFont="1" applyBorder="1" applyAlignment="1">
      <alignment horizontal="center" vertical="center"/>
    </xf>
    <xf numFmtId="0" fontId="6" fillId="0" borderId="21" xfId="9" applyFont="1" applyBorder="1" applyAlignment="1">
      <alignment horizontal="center" vertical="center"/>
    </xf>
    <xf numFmtId="0" fontId="9" fillId="0" borderId="0" xfId="8" applyFont="1" applyAlignment="1">
      <alignment horizontal="center"/>
    </xf>
    <xf numFmtId="0" fontId="16" fillId="0" borderId="0" xfId="9" applyFont="1" applyAlignment="1">
      <alignment horizontal="center" vertical="center" wrapText="1"/>
    </xf>
    <xf numFmtId="0" fontId="9" fillId="0" borderId="19" xfId="9" applyFont="1" applyBorder="1" applyAlignment="1">
      <alignment horizontal="center" vertical="center"/>
    </xf>
    <xf numFmtId="0" fontId="9" fillId="0" borderId="72" xfId="9" applyFont="1" applyBorder="1" applyAlignment="1">
      <alignment horizontal="center" vertical="center"/>
    </xf>
    <xf numFmtId="0" fontId="6" fillId="0" borderId="66" xfId="9" applyFont="1" applyBorder="1" applyAlignment="1">
      <alignment horizontal="center" vertical="center"/>
    </xf>
    <xf numFmtId="0" fontId="6" fillId="0" borderId="67" xfId="9" applyFont="1" applyBorder="1" applyAlignment="1">
      <alignment horizontal="center" vertical="center"/>
    </xf>
    <xf numFmtId="0" fontId="6" fillId="0" borderId="43" xfId="9" applyFont="1" applyBorder="1" applyAlignment="1">
      <alignment horizontal="center" vertical="center"/>
    </xf>
    <xf numFmtId="0" fontId="9" fillId="0" borderId="71" xfId="9" applyFont="1" applyBorder="1" applyAlignment="1">
      <alignment horizontal="center" vertical="center"/>
    </xf>
    <xf numFmtId="0" fontId="6" fillId="0" borderId="27" xfId="9" applyFont="1" applyBorder="1" applyAlignment="1">
      <alignment horizontal="center" vertical="center" wrapText="1"/>
    </xf>
    <xf numFmtId="0" fontId="6" fillId="0" borderId="63" xfId="9" applyFont="1" applyBorder="1" applyAlignment="1">
      <alignment horizontal="center" vertical="center" wrapText="1"/>
    </xf>
    <xf numFmtId="0" fontId="6" fillId="0" borderId="22" xfId="9" applyFont="1" applyBorder="1" applyAlignment="1">
      <alignment horizontal="center" vertical="center" wrapText="1"/>
    </xf>
    <xf numFmtId="0" fontId="6" fillId="0" borderId="30" xfId="9" quotePrefix="1" applyFont="1" applyBorder="1" applyAlignment="1">
      <alignment horizontal="center" vertical="center"/>
    </xf>
    <xf numFmtId="0" fontId="6" fillId="0" borderId="68" xfId="9" quotePrefix="1" applyFont="1" applyBorder="1" applyAlignment="1">
      <alignment horizontal="center" vertical="center"/>
    </xf>
    <xf numFmtId="0" fontId="6" fillId="0" borderId="25" xfId="9" quotePrefix="1" applyFont="1" applyBorder="1" applyAlignment="1">
      <alignment horizontal="center" vertical="center"/>
    </xf>
    <xf numFmtId="0" fontId="6" fillId="0" borderId="30" xfId="9" applyFont="1" applyBorder="1" applyAlignment="1">
      <alignment horizontal="center" vertical="center" wrapText="1"/>
    </xf>
    <xf numFmtId="0" fontId="6" fillId="0" borderId="68" xfId="9" applyFont="1" applyBorder="1" applyAlignment="1">
      <alignment horizontal="center" vertical="center" wrapText="1"/>
    </xf>
    <xf numFmtId="0" fontId="6" fillId="0" borderId="25" xfId="9" applyFont="1" applyBorder="1" applyAlignment="1">
      <alignment horizontal="center" vertical="center" wrapText="1"/>
    </xf>
    <xf numFmtId="0" fontId="6" fillId="0" borderId="29" xfId="9" applyFont="1" applyBorder="1" applyAlignment="1">
      <alignment horizontal="center" vertical="center" wrapText="1"/>
    </xf>
    <xf numFmtId="0" fontId="6" fillId="0" borderId="73" xfId="9" applyFont="1" applyBorder="1" applyAlignment="1">
      <alignment horizontal="center" vertical="center" wrapText="1"/>
    </xf>
    <xf numFmtId="0" fontId="9" fillId="0" borderId="19" xfId="9" applyFont="1" applyBorder="1" applyAlignment="1">
      <alignment horizontal="center" vertical="center" wrapText="1"/>
    </xf>
    <xf numFmtId="0" fontId="9" fillId="0" borderId="72" xfId="9" applyFont="1" applyBorder="1" applyAlignment="1">
      <alignment horizontal="center" vertical="center" wrapText="1"/>
    </xf>
    <xf numFmtId="0" fontId="9" fillId="0" borderId="71" xfId="9" applyFont="1" applyBorder="1" applyAlignment="1">
      <alignment horizontal="center" vertical="center" wrapText="1"/>
    </xf>
    <xf numFmtId="165" fontId="6" fillId="0" borderId="19" xfId="9" applyNumberFormat="1" applyFont="1" applyBorder="1" applyAlignment="1">
      <alignment horizontal="center" vertical="center" wrapText="1"/>
    </xf>
    <xf numFmtId="165" fontId="6" fillId="0" borderId="72" xfId="9" applyNumberFormat="1" applyFont="1" applyBorder="1" applyAlignment="1">
      <alignment horizontal="center" vertical="center" wrapText="1"/>
    </xf>
    <xf numFmtId="0" fontId="6" fillId="0" borderId="28" xfId="9" quotePrefix="1" applyFont="1" applyBorder="1" applyAlignment="1">
      <alignment horizontal="center" vertical="center"/>
    </xf>
    <xf numFmtId="0" fontId="6" fillId="0" borderId="74" xfId="9" quotePrefix="1" applyFont="1" applyBorder="1" applyAlignment="1">
      <alignment horizontal="center" vertical="center"/>
    </xf>
    <xf numFmtId="0" fontId="6" fillId="0" borderId="23" xfId="9" quotePrefix="1" applyFont="1" applyBorder="1" applyAlignment="1">
      <alignment horizontal="center" vertical="center"/>
    </xf>
    <xf numFmtId="0" fontId="6" fillId="0" borderId="68" xfId="9" applyFont="1" applyBorder="1" applyAlignment="1">
      <alignment horizontal="center" vertical="center"/>
    </xf>
    <xf numFmtId="0" fontId="6" fillId="0" borderId="8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74" xfId="9" applyFont="1" applyBorder="1" applyAlignment="1">
      <alignment horizontal="center" vertical="center" wrapText="1"/>
    </xf>
    <xf numFmtId="0" fontId="6" fillId="0" borderId="19" xfId="9" applyFont="1" applyBorder="1" applyAlignment="1">
      <alignment horizontal="left" vertical="center" wrapText="1"/>
    </xf>
    <xf numFmtId="0" fontId="6" fillId="0" borderId="72" xfId="9" applyFont="1" applyBorder="1" applyAlignment="1">
      <alignment horizontal="left" vertical="center" wrapText="1"/>
    </xf>
    <xf numFmtId="0" fontId="9" fillId="0" borderId="3" xfId="9" applyFont="1" applyBorder="1" applyAlignment="1">
      <alignment horizontal="center" vertical="center"/>
    </xf>
    <xf numFmtId="0" fontId="9" fillId="0" borderId="58" xfId="9" applyFont="1" applyBorder="1" applyAlignment="1">
      <alignment horizontal="center" vertical="center"/>
    </xf>
    <xf numFmtId="0" fontId="6" fillId="0" borderId="76" xfId="9" quotePrefix="1" applyFont="1" applyBorder="1" applyAlignment="1">
      <alignment horizontal="center" vertical="center"/>
    </xf>
    <xf numFmtId="0" fontId="6" fillId="0" borderId="77" xfId="9" quotePrefix="1" applyFont="1" applyBorder="1" applyAlignment="1">
      <alignment horizontal="center" vertical="center"/>
    </xf>
    <xf numFmtId="0" fontId="6" fillId="0" borderId="59" xfId="9" quotePrefix="1" applyFont="1" applyBorder="1" applyAlignment="1">
      <alignment horizontal="center" vertical="center"/>
    </xf>
    <xf numFmtId="9" fontId="18" fillId="0" borderId="0" xfId="12" applyFont="1" applyFill="1" applyBorder="1" applyAlignment="1" applyProtection="1">
      <alignment horizontal="center" vertical="center" wrapText="1"/>
    </xf>
    <xf numFmtId="0" fontId="6" fillId="0" borderId="69" xfId="10" applyFont="1" applyBorder="1" applyAlignment="1">
      <alignment horizontal="center" vertical="center" wrapText="1"/>
    </xf>
    <xf numFmtId="0" fontId="6" fillId="0" borderId="70" xfId="10" applyFont="1" applyBorder="1" applyAlignment="1">
      <alignment horizontal="center" vertical="center"/>
    </xf>
    <xf numFmtId="0" fontId="6" fillId="0" borderId="21" xfId="10" applyFont="1" applyBorder="1" applyAlignment="1">
      <alignment horizontal="center" vertical="center"/>
    </xf>
    <xf numFmtId="0" fontId="6" fillId="0" borderId="70" xfId="10" applyFont="1" applyBorder="1" applyAlignment="1">
      <alignment horizontal="center" vertical="center" wrapText="1"/>
    </xf>
    <xf numFmtId="0" fontId="6" fillId="0" borderId="21" xfId="10" applyFont="1" applyBorder="1" applyAlignment="1">
      <alignment horizontal="center" vertical="center" wrapText="1"/>
    </xf>
    <xf numFmtId="0" fontId="6" fillId="0" borderId="30" xfId="10" applyFont="1" applyBorder="1" applyAlignment="1">
      <alignment horizontal="center" vertical="center" wrapText="1"/>
    </xf>
    <xf numFmtId="0" fontId="6" fillId="0" borderId="25" xfId="10" applyFont="1" applyBorder="1" applyAlignment="1">
      <alignment horizontal="center" vertical="center" wrapText="1"/>
    </xf>
    <xf numFmtId="0" fontId="2" fillId="0" borderId="60" xfId="10" applyFont="1" applyBorder="1" applyAlignment="1">
      <alignment horizontal="left"/>
    </xf>
    <xf numFmtId="0" fontId="6" fillId="14" borderId="19" xfId="10" applyFont="1" applyFill="1" applyBorder="1" applyAlignment="1">
      <alignment horizontal="center" vertical="center" wrapText="1"/>
    </xf>
    <xf numFmtId="0" fontId="6" fillId="14" borderId="72" xfId="10" applyFont="1" applyFill="1" applyBorder="1" applyAlignment="1">
      <alignment horizontal="center" vertical="center" wrapText="1"/>
    </xf>
    <xf numFmtId="0" fontId="6" fillId="14" borderId="71" xfId="10" applyFont="1" applyFill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/>
    </xf>
    <xf numFmtId="0" fontId="9" fillId="0" borderId="72" xfId="10" applyFont="1" applyBorder="1" applyAlignment="1">
      <alignment horizontal="center" vertical="center"/>
    </xf>
    <xf numFmtId="0" fontId="9" fillId="0" borderId="71" xfId="10" applyFont="1" applyBorder="1" applyAlignment="1">
      <alignment horizontal="center" vertical="center"/>
    </xf>
    <xf numFmtId="0" fontId="6" fillId="0" borderId="27" xfId="10" applyFont="1" applyBorder="1" applyAlignment="1">
      <alignment horizontal="center" vertical="center" wrapText="1"/>
    </xf>
    <xf numFmtId="0" fontId="6" fillId="0" borderId="22" xfId="10" applyFont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2" fillId="0" borderId="0" xfId="10" applyFont="1" applyAlignment="1">
      <alignment horizontal="left"/>
    </xf>
    <xf numFmtId="0" fontId="18" fillId="8" borderId="53" xfId="0" applyFont="1" applyFill="1" applyBorder="1" applyAlignment="1">
      <alignment horizontal="center" vertical="center" wrapText="1"/>
    </xf>
    <xf numFmtId="0" fontId="18" fillId="8" borderId="54" xfId="0" applyFont="1" applyFill="1" applyBorder="1" applyAlignment="1">
      <alignment horizontal="center" vertical="center" wrapText="1"/>
    </xf>
    <xf numFmtId="0" fontId="18" fillId="8" borderId="55" xfId="0" applyFont="1" applyFill="1" applyBorder="1" applyAlignment="1">
      <alignment horizontal="center" vertical="center" wrapText="1"/>
    </xf>
    <xf numFmtId="0" fontId="31" fillId="8" borderId="78" xfId="0" applyFont="1" applyFill="1" applyBorder="1" applyAlignment="1">
      <alignment horizontal="center" vertical="center" wrapText="1"/>
    </xf>
    <xf numFmtId="0" fontId="31" fillId="8" borderId="79" xfId="0" applyFont="1" applyFill="1" applyBorder="1" applyAlignment="1">
      <alignment horizontal="center" vertical="center" wrapText="1"/>
    </xf>
    <xf numFmtId="0" fontId="31" fillId="8" borderId="80" xfId="0" applyFont="1" applyFill="1" applyBorder="1" applyAlignment="1">
      <alignment horizontal="center" vertical="center" wrapText="1"/>
    </xf>
    <xf numFmtId="0" fontId="31" fillId="8" borderId="81" xfId="0" applyFont="1" applyFill="1" applyBorder="1" applyAlignment="1">
      <alignment horizontal="center" vertical="center" wrapText="1"/>
    </xf>
    <xf numFmtId="0" fontId="31" fillId="8" borderId="82" xfId="0" applyFont="1" applyFill="1" applyBorder="1" applyAlignment="1">
      <alignment horizontal="center" vertical="center" wrapText="1"/>
    </xf>
    <xf numFmtId="0" fontId="31" fillId="8" borderId="83" xfId="0" applyFont="1" applyFill="1" applyBorder="1" applyAlignment="1">
      <alignment horizontal="center" vertical="center" wrapText="1"/>
    </xf>
  </cellXfs>
  <cellStyles count="13">
    <cellStyle name="Escribir" xfId="1" xr:uid="{00000000-0005-0000-0000-000000000000}"/>
    <cellStyle name="Escribir 2" xfId="2" xr:uid="{00000000-0005-0000-0000-000001000000}"/>
    <cellStyle name="Euro" xfId="3" xr:uid="{00000000-0005-0000-0000-000002000000}"/>
    <cellStyle name="Millares" xfId="4" builtinId="3"/>
    <cellStyle name="Normal" xfId="0" builtinId="0"/>
    <cellStyle name="Normal 2" xfId="5" xr:uid="{00000000-0005-0000-0000-000005000000}"/>
    <cellStyle name="Normal 2 3" xfId="6" xr:uid="{00000000-0005-0000-0000-000006000000}"/>
    <cellStyle name="Normal_nombre" xfId="7" xr:uid="{00000000-0005-0000-0000-000007000000}"/>
    <cellStyle name="Normal_REM 05-2002" xfId="8" xr:uid="{00000000-0005-0000-0000-000008000000}"/>
    <cellStyle name="Normal_REM 15-2002" xfId="9" xr:uid="{00000000-0005-0000-0000-000009000000}"/>
    <cellStyle name="Normal_REM 16-2002" xfId="10" xr:uid="{00000000-0005-0000-0000-00000A000000}"/>
    <cellStyle name="Normal_RMC_0" xfId="11" xr:uid="{00000000-0005-0000-0000-00000B000000}"/>
    <cellStyle name="Porcentaje" xfId="1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CFDFC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68580</xdr:colOff>
          <xdr:row>6</xdr:row>
          <xdr:rowOff>68580</xdr:rowOff>
        </xdr:from>
        <xdr:to>
          <xdr:col>7</xdr:col>
          <xdr:colOff>480060</xdr:colOff>
          <xdr:row>6</xdr:row>
          <xdr:rowOff>327660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s-C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H49"/>
  <sheetViews>
    <sheetView showGridLines="0" tabSelected="1" zoomScaleNormal="100" workbookViewId="0">
      <selection sqref="A1:B1"/>
    </sheetView>
  </sheetViews>
  <sheetFormatPr baseColWidth="10" defaultColWidth="11.44140625" defaultRowHeight="12" customHeight="1" x14ac:dyDescent="0.2"/>
  <cols>
    <col min="1" max="1" width="50" style="21" customWidth="1"/>
    <col min="2" max="2" width="60.33203125" style="1" customWidth="1"/>
    <col min="3" max="8" width="5.33203125" style="1" customWidth="1"/>
    <col min="9" max="9" width="7.33203125" style="1" customWidth="1"/>
    <col min="10" max="10" width="4.33203125" style="1" customWidth="1"/>
    <col min="11" max="11" width="5.44140625" style="1" customWidth="1"/>
    <col min="12" max="12" width="7" style="1" customWidth="1"/>
    <col min="13" max="13" width="9.44140625" style="1" customWidth="1"/>
    <col min="14" max="24" width="19.33203125" style="1" customWidth="1"/>
    <col min="25" max="25" width="19.33203125" style="1" hidden="1" customWidth="1"/>
    <col min="26" max="27" width="12" style="1" hidden="1" customWidth="1"/>
    <col min="28" max="28" width="48.44140625" style="1" hidden="1" customWidth="1"/>
    <col min="29" max="29" width="27.6640625" style="1" hidden="1" customWidth="1"/>
    <col min="30" max="30" width="35.5546875" style="1" hidden="1" customWidth="1"/>
    <col min="31" max="34" width="12" style="1" hidden="1" customWidth="1"/>
    <col min="35" max="36" width="12" style="1" customWidth="1"/>
    <col min="37" max="37" width="11.88671875" style="1" customWidth="1"/>
    <col min="38" max="16384" width="11.44140625" style="1"/>
  </cols>
  <sheetData>
    <row r="1" spans="1:33" ht="51" customHeight="1" x14ac:dyDescent="0.25">
      <c r="A1" s="601" t="s">
        <v>0</v>
      </c>
      <c r="B1" s="602"/>
      <c r="C1" s="603" t="s">
        <v>1</v>
      </c>
      <c r="D1" s="604"/>
      <c r="E1" s="604"/>
      <c r="F1" s="604"/>
      <c r="G1" s="605"/>
      <c r="H1" s="8"/>
    </row>
    <row r="2" spans="1:33" ht="18" customHeight="1" x14ac:dyDescent="0.25">
      <c r="A2" s="2" t="s">
        <v>2</v>
      </c>
      <c r="B2" s="76"/>
      <c r="C2" s="3"/>
      <c r="D2" s="4"/>
      <c r="E2" s="4"/>
      <c r="F2" s="4"/>
      <c r="G2" s="5"/>
      <c r="H2" s="77"/>
      <c r="I2" s="78" t="str">
        <f>IF(OR(NOMBRE!C2="",NOMBRE!E2="",NOMBRE!D2="",NOMBRE!E2="",NOMBRE!F2="",NOMBRE!G2=""),"Falta Cód. Com.","")</f>
        <v>Falta Cód. Com.</v>
      </c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D2" s="6"/>
      <c r="AG2" s="7">
        <f>IF(I2&gt;"",1,0)</f>
        <v>1</v>
      </c>
    </row>
    <row r="3" spans="1:33" ht="18" customHeight="1" x14ac:dyDescent="0.25">
      <c r="A3" s="495" t="s">
        <v>75</v>
      </c>
      <c r="B3" s="76"/>
      <c r="C3" s="3"/>
      <c r="D3" s="4"/>
      <c r="E3" s="4"/>
      <c r="F3" s="4"/>
      <c r="G3" s="4"/>
      <c r="H3" s="5"/>
      <c r="I3" s="79" t="str">
        <f>IF(OR(NOMBRE!C3="",NOMBRE!D3="",NOMBRE!E3="",NOMBRE!F3="",NOMBRE!G3="",NOMBRE!H3=""),"Falta Cód. Estab.","")</f>
        <v>Falta Cód. Estab.</v>
      </c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D3" s="6"/>
      <c r="AG3" s="7">
        <f>IF(I3&gt;"",1,0)</f>
        <v>1</v>
      </c>
    </row>
    <row r="4" spans="1:33" s="494" customFormat="1" ht="10.5" customHeight="1" x14ac:dyDescent="0.25">
      <c r="A4" s="489"/>
      <c r="B4" s="493"/>
      <c r="C4" s="488"/>
      <c r="D4" s="488"/>
      <c r="E4" s="488"/>
      <c r="F4" s="488"/>
      <c r="G4" s="488"/>
      <c r="H4" s="488"/>
      <c r="I4" s="78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D4" s="6"/>
    </row>
    <row r="5" spans="1:33" s="494" customFormat="1" ht="10.5" customHeight="1" x14ac:dyDescent="0.25">
      <c r="A5" s="496"/>
      <c r="B5" s="497"/>
      <c r="C5" s="498"/>
      <c r="D5" s="498"/>
      <c r="E5" s="488"/>
      <c r="F5" s="488"/>
      <c r="G5" s="488"/>
      <c r="H5" s="488"/>
      <c r="I5" s="78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D5" s="6"/>
    </row>
    <row r="6" spans="1:33" ht="18" customHeight="1" x14ac:dyDescent="0.25">
      <c r="A6" s="489" t="s">
        <v>3</v>
      </c>
      <c r="B6" s="490"/>
      <c r="C6" s="491"/>
      <c r="D6" s="492"/>
      <c r="E6" s="10"/>
      <c r="F6" s="10"/>
      <c r="G6" s="10"/>
      <c r="H6" s="10"/>
      <c r="I6" s="78" t="str">
        <f>IF(OR(NOMBRE!C6="",NOMBRE!D6=""),"Falta el Mes","")</f>
        <v>Falta el Mes</v>
      </c>
      <c r="J6" s="9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D6" s="6"/>
      <c r="AG6" s="7">
        <f>IF(I6&gt;"",1,0)</f>
        <v>1</v>
      </c>
    </row>
    <row r="7" spans="1:33" ht="18" customHeight="1" x14ac:dyDescent="0.25">
      <c r="A7" s="2" t="s">
        <v>4</v>
      </c>
      <c r="B7" s="12">
        <v>2024</v>
      </c>
      <c r="AG7" s="13">
        <f>SUM(AG2:AG6)</f>
        <v>3</v>
      </c>
    </row>
    <row r="8" spans="1:33" ht="12" customHeight="1" x14ac:dyDescent="0.2">
      <c r="A8" s="14"/>
      <c r="B8" s="15"/>
    </row>
    <row r="9" spans="1:33" ht="27.75" customHeight="1" x14ac:dyDescent="0.2">
      <c r="A9" s="606" t="s">
        <v>168</v>
      </c>
      <c r="B9" s="607"/>
    </row>
    <row r="10" spans="1:33" ht="12" customHeight="1" x14ac:dyDescent="0.2">
      <c r="A10" s="16"/>
      <c r="B10" s="17"/>
    </row>
    <row r="11" spans="1:33" ht="30" customHeight="1" x14ac:dyDescent="0.2">
      <c r="A11" s="83" t="s">
        <v>164</v>
      </c>
      <c r="B11" s="18"/>
      <c r="L11" s="19"/>
      <c r="M11" s="19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84" t="s">
        <v>5</v>
      </c>
      <c r="AB11" s="84" t="s">
        <v>56</v>
      </c>
      <c r="AC11" s="84" t="s">
        <v>6</v>
      </c>
    </row>
    <row r="12" spans="1:33" ht="27.75" customHeight="1" x14ac:dyDescent="0.3">
      <c r="A12" s="85" t="s">
        <v>165</v>
      </c>
      <c r="B12" s="18"/>
      <c r="K12" s="86"/>
      <c r="L12" s="19"/>
      <c r="M12" s="19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84" t="s">
        <v>7</v>
      </c>
      <c r="AB12" s="84" t="s">
        <v>57</v>
      </c>
      <c r="AC12" s="84" t="s">
        <v>8</v>
      </c>
    </row>
    <row r="13" spans="1:33" ht="21" customHeight="1" x14ac:dyDescent="0.3">
      <c r="A13"/>
      <c r="B13" s="87"/>
      <c r="K13" s="86"/>
      <c r="L13" s="19"/>
      <c r="M13" s="19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84" t="s">
        <v>9</v>
      </c>
      <c r="AB13" s="84" t="s">
        <v>58</v>
      </c>
      <c r="AC13" s="84" t="s">
        <v>142</v>
      </c>
    </row>
    <row r="14" spans="1:33" ht="21" customHeight="1" x14ac:dyDescent="0.3">
      <c r="K14" s="86"/>
      <c r="L14" s="19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84" t="s">
        <v>10</v>
      </c>
      <c r="AB14" s="84" t="s">
        <v>143</v>
      </c>
    </row>
    <row r="15" spans="1:33" ht="21" customHeight="1" x14ac:dyDescent="0.3">
      <c r="A15" s="608" t="s">
        <v>11</v>
      </c>
      <c r="B15" s="609"/>
      <c r="K15" s="86"/>
      <c r="L15" s="19"/>
      <c r="M15" s="19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84" t="s">
        <v>12</v>
      </c>
      <c r="AB15" s="84" t="s">
        <v>59</v>
      </c>
    </row>
    <row r="16" spans="1:33" ht="21" customHeight="1" x14ac:dyDescent="0.3">
      <c r="K16" s="86"/>
      <c r="L16" s="19"/>
      <c r="M16" s="19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84" t="s">
        <v>13</v>
      </c>
      <c r="AB16" s="84" t="s">
        <v>144</v>
      </c>
    </row>
    <row r="17" spans="2:29" ht="21" customHeight="1" x14ac:dyDescent="0.2">
      <c r="B17" s="598" t="s">
        <v>14</v>
      </c>
      <c r="L17" s="19"/>
      <c r="M17" s="19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84" t="s">
        <v>15</v>
      </c>
      <c r="AB17" s="84" t="s">
        <v>60</v>
      </c>
    </row>
    <row r="18" spans="2:29" ht="21" customHeight="1" x14ac:dyDescent="0.2">
      <c r="B18" s="599"/>
      <c r="I18" s="22"/>
      <c r="J18" s="22"/>
      <c r="L18" s="19"/>
      <c r="M18" s="19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84" t="s">
        <v>16</v>
      </c>
      <c r="AB18" s="84" t="s">
        <v>61</v>
      </c>
    </row>
    <row r="19" spans="2:29" ht="21" customHeight="1" x14ac:dyDescent="0.2">
      <c r="B19" s="600"/>
      <c r="I19" s="22"/>
      <c r="J19" s="22"/>
      <c r="L19" s="19"/>
      <c r="M19" s="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84" t="s">
        <v>17</v>
      </c>
      <c r="AB19" s="84" t="s">
        <v>145</v>
      </c>
    </row>
    <row r="20" spans="2:29" ht="21" customHeight="1" x14ac:dyDescent="0.2">
      <c r="I20" s="22"/>
      <c r="J20" s="22"/>
      <c r="L20" s="19"/>
      <c r="M20" s="19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84" t="s">
        <v>18</v>
      </c>
      <c r="AB20" s="84" t="s">
        <v>146</v>
      </c>
    </row>
    <row r="21" spans="2:29" ht="21" customHeight="1" x14ac:dyDescent="0.2">
      <c r="I21" s="22"/>
      <c r="J21" s="22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84" t="s">
        <v>19</v>
      </c>
      <c r="AB21" s="84" t="s">
        <v>62</v>
      </c>
    </row>
    <row r="22" spans="2:29" ht="21" customHeight="1" x14ac:dyDescent="0.2">
      <c r="I22" s="22"/>
      <c r="J22" s="22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84" t="s">
        <v>20</v>
      </c>
      <c r="AB22" s="84" t="s">
        <v>63</v>
      </c>
    </row>
    <row r="23" spans="2:29" ht="17.25" customHeight="1" x14ac:dyDescent="0.2">
      <c r="I23" s="22"/>
      <c r="J23" s="22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B23" s="84" t="s">
        <v>76</v>
      </c>
    </row>
    <row r="24" spans="2:29" ht="18.75" customHeight="1" x14ac:dyDescent="0.2">
      <c r="I24" s="22"/>
      <c r="J24" s="22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B24" s="84" t="s">
        <v>77</v>
      </c>
    </row>
    <row r="25" spans="2:29" ht="18" customHeight="1" x14ac:dyDescent="0.2">
      <c r="I25" s="22"/>
      <c r="J25" s="22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B25" s="84" t="s">
        <v>64</v>
      </c>
    </row>
    <row r="26" spans="2:29" ht="19.5" customHeight="1" x14ac:dyDescent="0.2"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B26" s="84" t="s">
        <v>65</v>
      </c>
    </row>
    <row r="27" spans="2:29" ht="19.5" customHeight="1" x14ac:dyDescent="0.2"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B27" s="84" t="s">
        <v>66</v>
      </c>
    </row>
    <row r="28" spans="2:29" ht="18.75" customHeight="1" x14ac:dyDescent="0.2"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B28" s="84" t="s">
        <v>67</v>
      </c>
    </row>
    <row r="29" spans="2:29" ht="18.75" customHeight="1" x14ac:dyDescent="0.25"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/>
      <c r="AB29" s="84" t="s">
        <v>68</v>
      </c>
      <c r="AC29"/>
    </row>
    <row r="30" spans="2:29" ht="18.75" customHeight="1" x14ac:dyDescent="0.25"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/>
      <c r="AB30" s="84" t="s">
        <v>147</v>
      </c>
      <c r="AC30"/>
    </row>
    <row r="31" spans="2:29" ht="12" customHeight="1" x14ac:dyDescent="0.25"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/>
      <c r="AB31" s="84" t="s">
        <v>148</v>
      </c>
      <c r="AC31"/>
    </row>
    <row r="32" spans="2:29" ht="12" customHeight="1" x14ac:dyDescent="0.2"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B32" s="84" t="s">
        <v>69</v>
      </c>
      <c r="AC32" s="88"/>
    </row>
    <row r="33" spans="14:29" ht="12" customHeight="1" x14ac:dyDescent="0.2"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B33" s="84" t="s">
        <v>70</v>
      </c>
    </row>
    <row r="34" spans="14:29" ht="12" customHeight="1" x14ac:dyDescent="0.2"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B34" s="84" t="s">
        <v>149</v>
      </c>
      <c r="AC34" s="88"/>
    </row>
    <row r="35" spans="14:29" ht="12" customHeight="1" x14ac:dyDescent="0.2">
      <c r="AB35" s="84" t="s">
        <v>150</v>
      </c>
      <c r="AC35" s="88"/>
    </row>
    <row r="36" spans="14:29" ht="12" customHeight="1" x14ac:dyDescent="0.2">
      <c r="AB36" s="84" t="s">
        <v>74</v>
      </c>
      <c r="AC36" s="88"/>
    </row>
    <row r="37" spans="14:29" ht="12" customHeight="1" x14ac:dyDescent="0.2">
      <c r="AB37" s="84" t="s">
        <v>151</v>
      </c>
    </row>
    <row r="38" spans="14:29" ht="12" customHeight="1" x14ac:dyDescent="0.2">
      <c r="AB38" s="84" t="s">
        <v>152</v>
      </c>
    </row>
    <row r="39" spans="14:29" ht="12" customHeight="1" x14ac:dyDescent="0.2">
      <c r="AB39" s="84" t="s">
        <v>153</v>
      </c>
    </row>
    <row r="40" spans="14:29" ht="12" customHeight="1" x14ac:dyDescent="0.2">
      <c r="AB40" s="84" t="s">
        <v>73</v>
      </c>
    </row>
    <row r="41" spans="14:29" ht="12" customHeight="1" x14ac:dyDescent="0.2">
      <c r="AB41" s="84" t="s">
        <v>71</v>
      </c>
    </row>
    <row r="42" spans="14:29" ht="12" customHeight="1" x14ac:dyDescent="0.2">
      <c r="AB42" s="84" t="s">
        <v>72</v>
      </c>
    </row>
    <row r="43" spans="14:29" ht="12" customHeight="1" x14ac:dyDescent="0.2">
      <c r="AB43" s="84"/>
    </row>
    <row r="44" spans="14:29" ht="12" customHeight="1" x14ac:dyDescent="0.2">
      <c r="AB44" s="84"/>
    </row>
    <row r="45" spans="14:29" ht="12" customHeight="1" x14ac:dyDescent="0.2">
      <c r="AB45" s="84"/>
    </row>
    <row r="46" spans="14:29" ht="12" customHeight="1" x14ac:dyDescent="0.2">
      <c r="AB46" s="84"/>
    </row>
    <row r="47" spans="14:29" ht="12" customHeight="1" x14ac:dyDescent="0.2">
      <c r="AB47" s="84"/>
    </row>
    <row r="48" spans="14:29" ht="12" customHeight="1" x14ac:dyDescent="0.2">
      <c r="AB48" s="84"/>
    </row>
    <row r="49" spans="28:28" ht="12" customHeight="1" x14ac:dyDescent="0.2">
      <c r="AB49" s="84"/>
    </row>
  </sheetData>
  <sheetProtection algorithmName="SHA-512" hashValue="iSbri8p4uxvHObwV1OtZoDThj5o49Afqv3I1yG+/g+T/93wb7KZ1HNPZh40MFFtUvOroP4lAA5ZNvianj9Y8UA==" saltValue="QgLjrY2au+fJcq4VqctcEQ==" spinCount="100000" sheet="1" objects="1" scenarios="1"/>
  <mergeCells count="5">
    <mergeCell ref="B17:B19"/>
    <mergeCell ref="A1:B1"/>
    <mergeCell ref="C1:G1"/>
    <mergeCell ref="A9:B9"/>
    <mergeCell ref="A15:B15"/>
  </mergeCells>
  <phoneticPr fontId="26" type="noConversion"/>
  <dataValidations count="16">
    <dataValidation type="whole" allowBlank="1" showInputMessage="1" showErrorMessage="1" promptTitle="DIGITO ESTABLECIMIENTO:" prompt="Tercer: Entre 0 y 9" sqref="H1" xr:uid="{00000000-0002-0000-0000-000000000000}">
      <formula1>0</formula1>
      <formula2>9</formula2>
    </dataValidation>
    <dataValidation type="whole" allowBlank="1" showInputMessage="1" showErrorMessage="1" promptTitle="CÓDIGO ESTABLECIMIENTO/ESTRATEGI" prompt="Sexto: Entre 0 y 9" sqref="H3:H5" xr:uid="{00000000-0002-0000-0000-000001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2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3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4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05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06000000}">
      <formula1>0</formula1>
      <formula2>9</formula2>
    </dataValidation>
    <dataValidation type="whole" allowBlank="1" showInputMessage="1" showErrorMessage="1" promptTitle="CÓDIGO ESTABLECIMIENTO/ESTRATEGI" prompt="Primer: Entre 1 y 9" sqref="C3:C5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:D5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:E5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:F5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:G5" xr:uid="{00000000-0002-0000-0000-00000B000000}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 xr:uid="{00000000-0002-0000-0000-00000C000000}">
      <formula1>0</formula1>
      <formula2>1</formula2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 xr:uid="{00000000-0002-0000-0000-00000D000000}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00000000-0002-0000-0000-00000E000000}">
      <formula1>$AA$11:$AA$22</formula1>
    </dataValidation>
    <dataValidation type="list" allowBlank="1" showInputMessage="1" showErrorMessage="1" sqref="AB11" xr:uid="{00000000-0002-0000-0000-000011000000}">
      <formula1>$AB$11:$AB$42</formula1>
    </dataValidation>
  </dataValidation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W160"/>
  <sheetViews>
    <sheetView showGridLines="0" zoomScaleNormal="100" workbookViewId="0"/>
  </sheetViews>
  <sheetFormatPr baseColWidth="10" defaultColWidth="11.6640625" defaultRowHeight="10.199999999999999" x14ac:dyDescent="0.2"/>
  <cols>
    <col min="1" max="1" width="37.88671875" style="28" customWidth="1"/>
    <col min="2" max="2" width="33.6640625" style="28" customWidth="1"/>
    <col min="3" max="3" width="15" style="28" customWidth="1"/>
    <col min="4" max="4" width="13.5546875" style="28" customWidth="1"/>
    <col min="5" max="5" width="14.44140625" style="28" customWidth="1"/>
    <col min="6" max="6" width="11.6640625" style="28" customWidth="1"/>
    <col min="7" max="7" width="13.6640625" style="28" customWidth="1"/>
    <col min="8" max="9" width="12.44140625" style="28" customWidth="1"/>
    <col min="10" max="10" width="13" style="28" customWidth="1"/>
    <col min="11" max="11" width="15.109375" style="28" customWidth="1"/>
    <col min="12" max="12" width="12.33203125" style="28" customWidth="1"/>
    <col min="13" max="14" width="15.6640625" style="28" customWidth="1"/>
    <col min="15" max="15" width="14.109375" style="28" customWidth="1"/>
    <col min="16" max="16" width="14.44140625" style="28" customWidth="1"/>
    <col min="17" max="21" width="11.6640625" style="28" customWidth="1"/>
    <col min="22" max="25" width="17" style="28" customWidth="1"/>
    <col min="26" max="26" width="5.88671875" style="188" hidden="1" customWidth="1"/>
    <col min="27" max="27" width="5.6640625" style="188" hidden="1" customWidth="1"/>
    <col min="28" max="28" width="4.109375" style="188" hidden="1" customWidth="1"/>
    <col min="29" max="29" width="5.88671875" style="188" hidden="1" customWidth="1"/>
    <col min="30" max="30" width="4.6640625" style="188" hidden="1" customWidth="1"/>
    <col min="31" max="31" width="4.109375" style="188" hidden="1" customWidth="1"/>
    <col min="32" max="32" width="4.33203125" style="188" hidden="1" customWidth="1"/>
    <col min="33" max="33" width="4.44140625" style="188" hidden="1" customWidth="1"/>
    <col min="34" max="34" width="5.5546875" style="188" hidden="1" customWidth="1"/>
    <col min="35" max="35" width="5.44140625" style="188" hidden="1" customWidth="1"/>
    <col min="36" max="36" width="10.6640625" style="188" hidden="1" customWidth="1"/>
    <col min="37" max="37" width="3.88671875" style="188" customWidth="1"/>
    <col min="38" max="38" width="4.109375" style="188" customWidth="1"/>
    <col min="39" max="40" width="2.6640625" style="188" customWidth="1"/>
    <col min="41" max="41" width="13.33203125" style="188" customWidth="1"/>
    <col min="42" max="42" width="6.5546875" style="188" customWidth="1"/>
    <col min="43" max="43" width="5.33203125" style="188" customWidth="1"/>
    <col min="44" max="44" width="5.88671875" style="188" customWidth="1"/>
    <col min="45" max="45" width="8.33203125" style="188" customWidth="1"/>
    <col min="46" max="46" width="11.44140625" style="188" customWidth="1"/>
    <col min="47" max="47" width="5.109375" style="188" customWidth="1"/>
    <col min="48" max="48" width="6.109375" style="188" customWidth="1"/>
    <col min="49" max="49" width="5.33203125" style="188" customWidth="1"/>
    <col min="50" max="50" width="5.6640625" style="188" customWidth="1"/>
    <col min="51" max="51" width="6.88671875" style="188" customWidth="1"/>
    <col min="52" max="52" width="6.44140625" style="188" customWidth="1"/>
    <col min="53" max="54" width="12.88671875" style="28" customWidth="1"/>
    <col min="55" max="59" width="11.6640625" style="28" customWidth="1"/>
    <col min="60" max="16384" width="11.6640625" style="28"/>
  </cols>
  <sheetData>
    <row r="1" spans="1:52" s="24" customFormat="1" ht="12.75" customHeight="1" x14ac:dyDescent="0.2">
      <c r="A1" s="23" t="s">
        <v>6</v>
      </c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</row>
    <row r="2" spans="1:52" s="24" customFormat="1" ht="12.75" customHeight="1" x14ac:dyDescent="0.2">
      <c r="A2" s="23" t="str">
        <f>CONCATENATE("COMUNA: ",NOMBRE!$B$2," ","( ",NOMBRE!$C$2,NOMBRE!$D$2,NOMBRE!$E$2,NOMBRE!$F$2,NOMBRE!$G$2," )")</f>
        <v>COMUNA:  (  )</v>
      </c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</row>
    <row r="3" spans="1:52" s="24" customFormat="1" ht="12.75" customHeight="1" x14ac:dyDescent="0.2">
      <c r="A3" s="23" t="str">
        <f>CONCATENATE("ESTABLECIMIENTO/ESTRATEGIA: ",NOMBRE!$B$3,"   ","( ",NOMBRE!$C$3,NOMBRE!$D$3,NOMBRE!$E$3,NOMBRE!$F$3,NOMBRE!$G$3,NOMBRE!$H$3," )")</f>
        <v>ESTABLECIMIENTO/ESTRATEGIA:    (  )</v>
      </c>
      <c r="D3" s="25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</row>
    <row r="4" spans="1:52" s="24" customFormat="1" ht="12.75" customHeight="1" x14ac:dyDescent="0.2">
      <c r="A4" s="23" t="str">
        <f>CONCATENATE("MES: ",NOMBRE!$B$6,"  ","( ",NOMBRE!$C$6,NOMBRE!$D$6," )")</f>
        <v>MES:   (  )</v>
      </c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</row>
    <row r="5" spans="1:52" s="24" customFormat="1" ht="12.75" customHeight="1" x14ac:dyDescent="0.2">
      <c r="A5" s="23" t="str">
        <f>CONCATENATE("AÑO: ",NOMBRE!$B$7)</f>
        <v>AÑO: 2024</v>
      </c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</row>
    <row r="6" spans="1:52" s="27" customFormat="1" x14ac:dyDescent="0.2">
      <c r="A6" s="671"/>
      <c r="B6" s="671"/>
      <c r="C6" s="671"/>
      <c r="D6" s="671"/>
      <c r="E6" s="671"/>
      <c r="F6" s="671"/>
      <c r="G6" s="671"/>
      <c r="H6" s="671"/>
      <c r="I6" s="671"/>
      <c r="J6" s="671"/>
      <c r="K6" s="671"/>
      <c r="L6" s="26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</row>
    <row r="7" spans="1:52" s="27" customFormat="1" ht="33" customHeight="1" x14ac:dyDescent="0.2">
      <c r="A7" s="672" t="s">
        <v>105</v>
      </c>
      <c r="B7" s="672"/>
      <c r="C7" s="672"/>
      <c r="D7" s="672"/>
      <c r="E7" s="672"/>
      <c r="F7" s="672"/>
      <c r="G7" s="672"/>
      <c r="H7" s="672"/>
      <c r="I7" s="672"/>
      <c r="J7" s="672"/>
      <c r="K7" s="672"/>
      <c r="L7" s="672"/>
      <c r="M7" s="672"/>
      <c r="N7" s="672"/>
      <c r="O7" s="672"/>
      <c r="P7" s="672"/>
      <c r="Q7" s="67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</row>
    <row r="8" spans="1:52" ht="30" customHeight="1" x14ac:dyDescent="0.25">
      <c r="A8" s="281" t="s">
        <v>106</v>
      </c>
      <c r="B8" s="97"/>
    </row>
    <row r="9" spans="1:52" ht="32.25" customHeight="1" x14ac:dyDescent="0.2">
      <c r="A9" s="654" t="s">
        <v>107</v>
      </c>
      <c r="B9" s="668" t="s">
        <v>108</v>
      </c>
      <c r="C9" s="668" t="s">
        <v>33</v>
      </c>
      <c r="D9" s="673" t="s">
        <v>84</v>
      </c>
      <c r="E9" s="674"/>
      <c r="F9" s="674"/>
      <c r="G9" s="674"/>
      <c r="H9" s="674"/>
      <c r="I9" s="674"/>
      <c r="J9" s="674"/>
      <c r="K9" s="673" t="s">
        <v>109</v>
      </c>
      <c r="L9" s="678"/>
      <c r="M9" s="690" t="s">
        <v>133</v>
      </c>
      <c r="N9" s="691"/>
      <c r="O9" s="692"/>
      <c r="X9" s="188"/>
      <c r="Y9" s="188"/>
      <c r="AZ9" s="28"/>
    </row>
    <row r="10" spans="1:52" ht="12.75" customHeight="1" x14ac:dyDescent="0.2">
      <c r="A10" s="655"/>
      <c r="B10" s="669"/>
      <c r="C10" s="669"/>
      <c r="D10" s="665" t="s">
        <v>22</v>
      </c>
      <c r="E10" s="695" t="s">
        <v>23</v>
      </c>
      <c r="F10" s="610" t="s">
        <v>24</v>
      </c>
      <c r="G10" s="613" t="s">
        <v>25</v>
      </c>
      <c r="H10" s="610" t="s">
        <v>26</v>
      </c>
      <c r="I10" s="610" t="s">
        <v>27</v>
      </c>
      <c r="J10" s="682" t="s">
        <v>28</v>
      </c>
      <c r="K10" s="679" t="s">
        <v>110</v>
      </c>
      <c r="L10" s="675" t="s">
        <v>29</v>
      </c>
      <c r="M10" s="679" t="s">
        <v>154</v>
      </c>
      <c r="N10" s="688" t="s">
        <v>155</v>
      </c>
      <c r="O10" s="685" t="s">
        <v>132</v>
      </c>
      <c r="Y10" s="188"/>
    </row>
    <row r="11" spans="1:52" ht="12.75" customHeight="1" x14ac:dyDescent="0.2">
      <c r="A11" s="655"/>
      <c r="B11" s="669"/>
      <c r="C11" s="669"/>
      <c r="D11" s="666"/>
      <c r="E11" s="696"/>
      <c r="F11" s="611"/>
      <c r="G11" s="614"/>
      <c r="H11" s="611"/>
      <c r="I11" s="611"/>
      <c r="J11" s="683"/>
      <c r="K11" s="680"/>
      <c r="L11" s="676"/>
      <c r="M11" s="680"/>
      <c r="N11" s="689"/>
      <c r="O11" s="686"/>
      <c r="Y11" s="188"/>
    </row>
    <row r="12" spans="1:52" ht="14.25" customHeight="1" x14ac:dyDescent="0.2">
      <c r="A12" s="656"/>
      <c r="B12" s="670"/>
      <c r="C12" s="670"/>
      <c r="D12" s="667"/>
      <c r="E12" s="697"/>
      <c r="F12" s="612"/>
      <c r="G12" s="615"/>
      <c r="H12" s="612"/>
      <c r="I12" s="612"/>
      <c r="J12" s="684"/>
      <c r="K12" s="681"/>
      <c r="L12" s="677"/>
      <c r="M12" s="681"/>
      <c r="N12" s="637"/>
      <c r="O12" s="687"/>
      <c r="Y12" s="188"/>
    </row>
    <row r="13" spans="1:52" ht="21" customHeight="1" x14ac:dyDescent="0.2">
      <c r="A13" s="654" t="s">
        <v>111</v>
      </c>
      <c r="B13" s="502" t="s">
        <v>78</v>
      </c>
      <c r="C13" s="503"/>
      <c r="D13" s="118"/>
      <c r="E13" s="119"/>
      <c r="F13" s="119"/>
      <c r="G13" s="119"/>
      <c r="H13" s="119"/>
      <c r="I13" s="119"/>
      <c r="J13" s="132"/>
      <c r="K13" s="119"/>
      <c r="L13" s="536"/>
      <c r="M13" s="131"/>
      <c r="N13" s="542"/>
      <c r="O13" s="562"/>
      <c r="Y13" s="188"/>
      <c r="Z13" s="189"/>
      <c r="AA13" s="189"/>
      <c r="AB13" s="189"/>
      <c r="AC13" s="189"/>
      <c r="AD13" s="189"/>
      <c r="AE13" s="189"/>
      <c r="AF13" s="189"/>
      <c r="AG13" s="189"/>
      <c r="AH13" s="189"/>
    </row>
    <row r="14" spans="1:52" ht="21" customHeight="1" x14ac:dyDescent="0.2">
      <c r="A14" s="655"/>
      <c r="B14" s="339" t="s">
        <v>167</v>
      </c>
      <c r="C14" s="476">
        <f>SUM(G14:H14)</f>
        <v>0</v>
      </c>
      <c r="D14" s="327"/>
      <c r="E14" s="327"/>
      <c r="F14" s="327"/>
      <c r="G14" s="435"/>
      <c r="H14" s="435"/>
      <c r="I14" s="327"/>
      <c r="J14" s="500"/>
      <c r="K14" s="499"/>
      <c r="L14" s="557"/>
      <c r="M14" s="563"/>
      <c r="N14" s="327"/>
      <c r="O14" s="564"/>
      <c r="Y14" s="188"/>
      <c r="Z14" s="189"/>
      <c r="AA14" s="189"/>
      <c r="AB14" s="189"/>
      <c r="AC14" s="189"/>
      <c r="AD14" s="189"/>
      <c r="AE14" s="189"/>
      <c r="AF14" s="189"/>
      <c r="AG14" s="189"/>
      <c r="AH14" s="189"/>
    </row>
    <row r="15" spans="1:52" ht="21" customHeight="1" x14ac:dyDescent="0.2">
      <c r="A15" s="655"/>
      <c r="B15" s="504" t="s">
        <v>79</v>
      </c>
      <c r="C15" s="503"/>
      <c r="D15" s="546"/>
      <c r="E15" s="263"/>
      <c r="F15" s="547"/>
      <c r="G15" s="548"/>
      <c r="H15" s="548"/>
      <c r="I15" s="548"/>
      <c r="J15" s="266"/>
      <c r="K15" s="263"/>
      <c r="L15" s="551"/>
      <c r="M15" s="546"/>
      <c r="N15" s="547"/>
      <c r="O15" s="552"/>
      <c r="Y15" s="188"/>
      <c r="Z15" s="189"/>
      <c r="AA15" s="189"/>
      <c r="AB15" s="189"/>
      <c r="AC15" s="189"/>
      <c r="AD15" s="189"/>
      <c r="AE15" s="189"/>
      <c r="AF15" s="189"/>
      <c r="AG15" s="189"/>
      <c r="AH15" s="189"/>
    </row>
    <row r="16" spans="1:52" ht="21" customHeight="1" x14ac:dyDescent="0.2">
      <c r="A16" s="655"/>
      <c r="B16" s="339" t="s">
        <v>166</v>
      </c>
      <c r="C16" s="476">
        <f>SUM(I16:J16)+K16+M16+N16+O16</f>
        <v>0</v>
      </c>
      <c r="D16" s="118"/>
      <c r="E16" s="119"/>
      <c r="F16" s="120"/>
      <c r="G16" s="121"/>
      <c r="H16" s="126"/>
      <c r="I16" s="433"/>
      <c r="J16" s="434"/>
      <c r="K16" s="554"/>
      <c r="L16" s="537"/>
      <c r="M16" s="565"/>
      <c r="N16" s="549"/>
      <c r="O16" s="550"/>
      <c r="Y16" s="188"/>
      <c r="Z16" s="189"/>
      <c r="AA16" s="189"/>
      <c r="AB16" s="189"/>
      <c r="AC16" s="189"/>
      <c r="AD16" s="189"/>
      <c r="AE16" s="189"/>
      <c r="AF16" s="189"/>
      <c r="AG16" s="189"/>
      <c r="AH16" s="189"/>
    </row>
    <row r="17" spans="1:52" ht="21" customHeight="1" x14ac:dyDescent="0.2">
      <c r="A17" s="655"/>
      <c r="B17" s="94" t="s">
        <v>80</v>
      </c>
      <c r="C17" s="271">
        <f>SUM(M17:O17)+K17</f>
        <v>0</v>
      </c>
      <c r="D17" s="543"/>
      <c r="E17" s="207"/>
      <c r="F17" s="208"/>
      <c r="G17" s="209"/>
      <c r="H17" s="208"/>
      <c r="I17" s="208"/>
      <c r="J17" s="219"/>
      <c r="K17" s="501"/>
      <c r="L17" s="538"/>
      <c r="M17" s="566"/>
      <c r="N17" s="544"/>
      <c r="O17" s="545"/>
      <c r="P17" s="28" t="str">
        <f>$AA17&amp;$AB17&amp;$AC17&amp;$AD17</f>
        <v/>
      </c>
      <c r="Y17" s="188"/>
      <c r="Z17" s="189"/>
      <c r="AA17" s="37" t="str">
        <f>IF(AND(OR(K13&lt;&gt;0,K14&lt;&gt;0,K17&lt;&gt;0),M42=""),"* No olvide ingresar el Nº de personas que retiran alimento de la sección B en el grupo de Gestantes Normal, Sobrepeso y Obesas.","")</f>
        <v/>
      </c>
      <c r="AB17" s="37" t="str">
        <f>IF(AND(SUM(M13,M14,M17)&lt;&gt;0,O42=""),"* No olvide ingresar el Nº de personas que retiran alimento de la sección B en el grupo de Madre con hijo/a menor a 6 meses con Lactancia materna exclusiva.","")</f>
        <v/>
      </c>
      <c r="AC17" s="37" t="str">
        <f>IF(AND(SUM(N13,N14,N17)&lt;&gt;0,P42=""),"* No olvide ingresar el Nº de personas que retiran alimento de la sección D en el grupo de Madre con hijo/a menor a 6 meses con Lactancia materna predominante.","")</f>
        <v/>
      </c>
      <c r="AD17" s="37" t="str">
        <f>IF(AND(SUM(O13,O14,O17)&lt;&gt;0,Q42=""),"* No olvide ingresar el Nº de personas que retiran alimento de la sección B en el grupo de Madre con hijo/a menor a 6 meses con Formula predominantes o exclusiva.","")</f>
        <v/>
      </c>
      <c r="AF17" s="37"/>
      <c r="AG17" s="37"/>
      <c r="AH17" s="37"/>
      <c r="AI17" s="37"/>
    </row>
    <row r="18" spans="1:52" ht="21" customHeight="1" x14ac:dyDescent="0.2">
      <c r="A18" s="655"/>
      <c r="B18" s="94" t="s">
        <v>81</v>
      </c>
      <c r="C18" s="282">
        <f>SUM(D18:F18)</f>
        <v>0</v>
      </c>
      <c r="D18" s="354"/>
      <c r="E18" s="355"/>
      <c r="F18" s="355"/>
      <c r="G18" s="220"/>
      <c r="H18" s="220"/>
      <c r="I18" s="220"/>
      <c r="J18" s="221"/>
      <c r="K18" s="222"/>
      <c r="L18" s="539"/>
      <c r="M18" s="567"/>
      <c r="N18" s="220"/>
      <c r="O18" s="539"/>
      <c r="Y18" s="188"/>
    </row>
    <row r="19" spans="1:52" ht="21" customHeight="1" x14ac:dyDescent="0.2">
      <c r="A19" s="656"/>
      <c r="B19" s="30" t="s">
        <v>113</v>
      </c>
      <c r="C19" s="285">
        <f>SUM(D19:O19)</f>
        <v>0</v>
      </c>
      <c r="D19" s="286">
        <f>SUM(D18)</f>
        <v>0</v>
      </c>
      <c r="E19" s="288">
        <f>SUM(E18)</f>
        <v>0</v>
      </c>
      <c r="F19" s="287">
        <f>SUM(F18)</f>
        <v>0</v>
      </c>
      <c r="G19" s="437">
        <f>SUM(G14)</f>
        <v>0</v>
      </c>
      <c r="H19" s="437">
        <f>SUM(H14)</f>
        <v>0</v>
      </c>
      <c r="I19" s="437">
        <f>SUM(I16)</f>
        <v>0</v>
      </c>
      <c r="J19" s="439">
        <f>SUM(J16)</f>
        <v>0</v>
      </c>
      <c r="K19" s="442">
        <f>SUM(K16:K17)</f>
        <v>0</v>
      </c>
      <c r="L19" s="540"/>
      <c r="M19" s="444">
        <f>SUM(M16:M17)</f>
        <v>0</v>
      </c>
      <c r="N19" s="436">
        <f>SUM(N16:N17)</f>
        <v>0</v>
      </c>
      <c r="O19" s="445">
        <f>SUM(O16:O17)</f>
        <v>0</v>
      </c>
      <c r="Y19" s="188"/>
    </row>
    <row r="20" spans="1:52" ht="21" customHeight="1" x14ac:dyDescent="0.2">
      <c r="A20" s="654" t="s">
        <v>112</v>
      </c>
      <c r="B20" s="504" t="s">
        <v>78</v>
      </c>
      <c r="C20" s="505"/>
      <c r="D20" s="125"/>
      <c r="E20" s="126"/>
      <c r="F20" s="126"/>
      <c r="G20" s="126"/>
      <c r="H20" s="126"/>
      <c r="I20" s="126"/>
      <c r="J20" s="555"/>
      <c r="K20" s="553"/>
      <c r="L20" s="413"/>
      <c r="M20" s="568"/>
      <c r="N20" s="126"/>
      <c r="O20" s="413"/>
      <c r="Y20" s="188"/>
      <c r="Z20" s="189"/>
      <c r="AA20" s="189"/>
      <c r="AB20" s="189"/>
      <c r="AC20" s="189"/>
      <c r="AD20" s="189"/>
      <c r="AE20" s="189"/>
      <c r="AF20" s="189"/>
      <c r="AG20" s="189"/>
      <c r="AH20" s="189"/>
    </row>
    <row r="21" spans="1:52" ht="21" customHeight="1" x14ac:dyDescent="0.2">
      <c r="A21" s="655"/>
      <c r="B21" s="339" t="s">
        <v>167</v>
      </c>
      <c r="C21" s="477">
        <f>SUM(G21:J21)</f>
        <v>0</v>
      </c>
      <c r="D21" s="327"/>
      <c r="E21" s="327"/>
      <c r="F21" s="327"/>
      <c r="G21" s="115"/>
      <c r="H21" s="115"/>
      <c r="I21" s="440"/>
      <c r="J21" s="441"/>
      <c r="K21" s="499"/>
      <c r="L21" s="500"/>
      <c r="M21" s="563"/>
      <c r="N21" s="560"/>
      <c r="O21" s="564"/>
      <c r="Y21" s="188"/>
      <c r="Z21" s="189"/>
      <c r="AA21" s="189"/>
      <c r="AB21" s="189"/>
      <c r="AC21" s="189"/>
      <c r="AD21" s="189"/>
      <c r="AE21" s="189"/>
      <c r="AF21" s="189"/>
      <c r="AG21" s="189"/>
      <c r="AH21" s="189"/>
    </row>
    <row r="22" spans="1:52" ht="21" customHeight="1" x14ac:dyDescent="0.2">
      <c r="A22" s="655"/>
      <c r="B22" s="504" t="s">
        <v>79</v>
      </c>
      <c r="C22" s="505"/>
      <c r="D22" s="125"/>
      <c r="E22" s="126"/>
      <c r="F22" s="127"/>
      <c r="G22" s="127"/>
      <c r="H22" s="127"/>
      <c r="I22" s="127"/>
      <c r="J22" s="556"/>
      <c r="K22" s="128"/>
      <c r="L22" s="303"/>
      <c r="M22" s="423"/>
      <c r="N22" s="424"/>
      <c r="O22" s="569"/>
      <c r="Y22" s="188"/>
      <c r="Z22" s="189"/>
      <c r="AA22" s="189"/>
      <c r="AB22" s="189"/>
      <c r="AC22" s="189"/>
      <c r="AD22" s="189"/>
      <c r="AE22" s="189"/>
      <c r="AF22" s="189"/>
      <c r="AG22" s="189"/>
      <c r="AH22" s="189"/>
    </row>
    <row r="23" spans="1:52" ht="21" customHeight="1" x14ac:dyDescent="0.2">
      <c r="A23" s="655"/>
      <c r="B23" s="94" t="s">
        <v>166</v>
      </c>
      <c r="C23" s="477">
        <f>SUM(L23:O23)</f>
        <v>0</v>
      </c>
      <c r="D23" s="125"/>
      <c r="E23" s="126"/>
      <c r="F23" s="127"/>
      <c r="G23" s="127"/>
      <c r="H23" s="126"/>
      <c r="I23" s="126"/>
      <c r="J23" s="413"/>
      <c r="K23" s="429"/>
      <c r="L23" s="571"/>
      <c r="M23" s="572"/>
      <c r="N23" s="573"/>
      <c r="O23" s="577"/>
      <c r="Y23" s="188"/>
      <c r="Z23" s="189"/>
      <c r="AA23" s="189"/>
      <c r="AB23" s="189"/>
      <c r="AC23" s="189"/>
      <c r="AD23" s="189"/>
      <c r="AE23" s="189"/>
      <c r="AF23" s="189"/>
      <c r="AG23" s="189"/>
      <c r="AH23" s="189"/>
    </row>
    <row r="24" spans="1:52" ht="21" customHeight="1" x14ac:dyDescent="0.2">
      <c r="A24" s="655"/>
      <c r="B24" s="94" t="s">
        <v>82</v>
      </c>
      <c r="C24" s="477">
        <f>SUM(E24:J24)</f>
        <v>0</v>
      </c>
      <c r="D24" s="125"/>
      <c r="E24" s="435"/>
      <c r="F24" s="435"/>
      <c r="G24" s="435"/>
      <c r="H24" s="435"/>
      <c r="I24" s="435"/>
      <c r="J24" s="443"/>
      <c r="K24" s="128"/>
      <c r="L24" s="556"/>
      <c r="M24" s="125"/>
      <c r="N24" s="127"/>
      <c r="O24" s="570"/>
      <c r="P24" s="31"/>
      <c r="Q24" s="31"/>
      <c r="Y24" s="188"/>
      <c r="Z24" s="189"/>
      <c r="AA24" s="189"/>
      <c r="AB24" s="189"/>
      <c r="AC24" s="189"/>
      <c r="AE24" s="189"/>
      <c r="AF24" s="189"/>
      <c r="AG24" s="189"/>
      <c r="AH24" s="189"/>
    </row>
    <row r="25" spans="1:52" ht="21" customHeight="1" x14ac:dyDescent="0.2">
      <c r="A25" s="655"/>
      <c r="B25" s="94" t="s">
        <v>80</v>
      </c>
      <c r="C25" s="272">
        <f>SUM(L25:O25)</f>
        <v>0</v>
      </c>
      <c r="D25" s="216"/>
      <c r="E25" s="211"/>
      <c r="F25" s="215"/>
      <c r="G25" s="215"/>
      <c r="H25" s="217"/>
      <c r="I25" s="217"/>
      <c r="J25" s="218"/>
      <c r="K25" s="128"/>
      <c r="L25" s="273"/>
      <c r="M25" s="275"/>
      <c r="N25" s="415"/>
      <c r="O25" s="541"/>
      <c r="Y25" s="188"/>
      <c r="Z25" s="189"/>
      <c r="AA25" s="189"/>
      <c r="AE25" s="189"/>
      <c r="AF25" s="189"/>
    </row>
    <row r="26" spans="1:52" ht="21" customHeight="1" x14ac:dyDescent="0.2">
      <c r="A26" s="655"/>
      <c r="B26" s="94" t="s">
        <v>81</v>
      </c>
      <c r="C26" s="282">
        <f>SUM(D26:F26)</f>
        <v>0</v>
      </c>
      <c r="D26" s="356"/>
      <c r="E26" s="356"/>
      <c r="F26" s="356"/>
      <c r="G26" s="220"/>
      <c r="H26" s="220"/>
      <c r="I26" s="220"/>
      <c r="J26" s="221"/>
      <c r="K26" s="124"/>
      <c r="L26" s="123"/>
      <c r="M26" s="558"/>
      <c r="N26" s="561"/>
      <c r="O26" s="559"/>
      <c r="Y26" s="188"/>
    </row>
    <row r="27" spans="1:52" ht="21" customHeight="1" x14ac:dyDescent="0.2">
      <c r="A27" s="656"/>
      <c r="B27" s="30" t="s">
        <v>113</v>
      </c>
      <c r="C27" s="285">
        <f>SUM(D27:O27)</f>
        <v>0</v>
      </c>
      <c r="D27" s="286">
        <f>SUM(D26)</f>
        <v>0</v>
      </c>
      <c r="E27" s="288">
        <f>SUM(E24+E26)</f>
        <v>0</v>
      </c>
      <c r="F27" s="287">
        <f>SUM(F24+F26)</f>
        <v>0</v>
      </c>
      <c r="G27" s="437">
        <f>SUM(G21+G24)</f>
        <v>0</v>
      </c>
      <c r="H27" s="437">
        <f>SUM(H21+H24)</f>
        <v>0</v>
      </c>
      <c r="I27" s="437">
        <f>SUM(I21+I24)</f>
        <v>0</v>
      </c>
      <c r="J27" s="439">
        <f>SUM(J21+J24)</f>
        <v>0</v>
      </c>
      <c r="K27" s="444"/>
      <c r="L27" s="445">
        <f>SUM(L23+L25)</f>
        <v>0</v>
      </c>
      <c r="M27" s="444">
        <f>SUM(M23+M25)</f>
        <v>0</v>
      </c>
      <c r="N27" s="436">
        <f>SUM(N23+N25)</f>
        <v>0</v>
      </c>
      <c r="O27" s="445">
        <f>SUM(O23+O25)</f>
        <v>0</v>
      </c>
      <c r="P27" s="31"/>
      <c r="Q27" s="31"/>
      <c r="Y27" s="188"/>
    </row>
    <row r="28" spans="1:52" ht="21" customHeight="1" x14ac:dyDescent="0.2">
      <c r="A28" s="654" t="s">
        <v>131</v>
      </c>
      <c r="B28" s="94" t="s">
        <v>83</v>
      </c>
      <c r="C28" s="282">
        <f>SUM(D28:F28)</f>
        <v>0</v>
      </c>
      <c r="D28" s="356"/>
      <c r="E28" s="356"/>
      <c r="F28" s="356"/>
      <c r="G28" s="223"/>
      <c r="H28" s="224"/>
      <c r="I28" s="224"/>
      <c r="J28" s="225"/>
      <c r="K28" s="131"/>
      <c r="L28" s="132"/>
      <c r="M28" s="131"/>
      <c r="N28" s="430"/>
      <c r="O28" s="132"/>
      <c r="Y28" s="188"/>
      <c r="Z28" s="189"/>
      <c r="AA28" s="189"/>
      <c r="AB28" s="189"/>
      <c r="AC28" s="189"/>
      <c r="AD28" s="189"/>
      <c r="AE28" s="189"/>
      <c r="AF28" s="189"/>
      <c r="AG28" s="189"/>
      <c r="AH28" s="189"/>
    </row>
    <row r="29" spans="1:52" s="32" customFormat="1" ht="21" customHeight="1" x14ac:dyDescent="0.2">
      <c r="A29" s="655"/>
      <c r="B29" s="319" t="s">
        <v>157</v>
      </c>
      <c r="C29" s="282">
        <f>SUM(D29:F29)</f>
        <v>0</v>
      </c>
      <c r="D29" s="356"/>
      <c r="E29" s="356"/>
      <c r="F29" s="356"/>
      <c r="G29" s="263"/>
      <c r="H29" s="133"/>
      <c r="I29" s="133"/>
      <c r="J29" s="134"/>
      <c r="K29" s="261"/>
      <c r="L29" s="129"/>
      <c r="M29" s="130"/>
      <c r="N29" s="429"/>
      <c r="O29" s="262"/>
      <c r="P29" s="28"/>
      <c r="Q29" s="28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</row>
    <row r="30" spans="1:52" s="32" customFormat="1" ht="21" customHeight="1" x14ac:dyDescent="0.2">
      <c r="A30" s="656"/>
      <c r="B30" s="94" t="s">
        <v>82</v>
      </c>
      <c r="C30" s="478">
        <f>SUM(E30:F30)</f>
        <v>0</v>
      </c>
      <c r="D30" s="125"/>
      <c r="E30" s="115"/>
      <c r="F30" s="115"/>
      <c r="G30" s="263"/>
      <c r="H30" s="133"/>
      <c r="I30" s="256"/>
      <c r="J30" s="257"/>
      <c r="K30" s="258"/>
      <c r="L30" s="259"/>
      <c r="M30" s="278"/>
      <c r="N30" s="431"/>
      <c r="O30" s="260"/>
      <c r="P30" s="28"/>
      <c r="Q30" s="28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</row>
    <row r="31" spans="1:52" s="32" customFormat="1" ht="21" customHeight="1" x14ac:dyDescent="0.2">
      <c r="A31" s="116"/>
      <c r="B31" s="30" t="s">
        <v>113</v>
      </c>
      <c r="C31" s="285">
        <f>SUM(D31:O31)</f>
        <v>0</v>
      </c>
      <c r="D31" s="286">
        <f>SUM(D28:D29)</f>
        <v>0</v>
      </c>
      <c r="E31" s="288">
        <f>SUM(E28:E30)</f>
        <v>0</v>
      </c>
      <c r="F31" s="287">
        <f>SUM(F28:F30)</f>
        <v>0</v>
      </c>
      <c r="G31" s="183"/>
      <c r="H31" s="183"/>
      <c r="I31" s="183"/>
      <c r="J31" s="185"/>
      <c r="K31" s="181"/>
      <c r="L31" s="184"/>
      <c r="M31" s="181"/>
      <c r="N31" s="182"/>
      <c r="O31" s="184"/>
      <c r="P31" s="28"/>
      <c r="Q31" s="28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</row>
    <row r="32" spans="1:52" s="32" customFormat="1" ht="21" customHeight="1" x14ac:dyDescent="0.2">
      <c r="A32" s="654" t="s">
        <v>121</v>
      </c>
      <c r="B32" s="94" t="s">
        <v>122</v>
      </c>
      <c r="C32" s="283">
        <f>SUM(D32:J32)</f>
        <v>0</v>
      </c>
      <c r="D32" s="356"/>
      <c r="E32" s="356"/>
      <c r="F32" s="356"/>
      <c r="G32" s="356"/>
      <c r="H32" s="356"/>
      <c r="I32" s="357"/>
      <c r="J32" s="357"/>
      <c r="K32" s="226"/>
      <c r="L32" s="227"/>
      <c r="M32" s="226"/>
      <c r="N32" s="228"/>
      <c r="O32" s="229"/>
      <c r="P32" s="28"/>
      <c r="Q32" s="28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</row>
    <row r="33" spans="1:52" s="32" customFormat="1" ht="21" customHeight="1" x14ac:dyDescent="0.2">
      <c r="A33" s="655"/>
      <c r="B33" s="94" t="s">
        <v>123</v>
      </c>
      <c r="C33" s="284">
        <f>SUM(D33:J33)</f>
        <v>0</v>
      </c>
      <c r="D33" s="356"/>
      <c r="E33" s="356"/>
      <c r="F33" s="356"/>
      <c r="G33" s="356"/>
      <c r="H33" s="356"/>
      <c r="I33" s="357"/>
      <c r="J33" s="357"/>
      <c r="K33" s="230"/>
      <c r="L33" s="231"/>
      <c r="M33" s="230"/>
      <c r="N33" s="232"/>
      <c r="O33" s="233"/>
      <c r="P33" s="28"/>
      <c r="Q33" s="28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</row>
    <row r="34" spans="1:52" ht="21" customHeight="1" x14ac:dyDescent="0.2">
      <c r="A34" s="656"/>
      <c r="B34" s="30" t="s">
        <v>113</v>
      </c>
      <c r="C34" s="285">
        <f>SUM(D34:O34)</f>
        <v>0</v>
      </c>
      <c r="D34" s="286">
        <f t="shared" ref="D34:J34" si="0">SUM(D32:D33)</f>
        <v>0</v>
      </c>
      <c r="E34" s="287">
        <f t="shared" si="0"/>
        <v>0</v>
      </c>
      <c r="F34" s="287">
        <f t="shared" si="0"/>
        <v>0</v>
      </c>
      <c r="G34" s="287">
        <f t="shared" si="0"/>
        <v>0</v>
      </c>
      <c r="H34" s="287">
        <f t="shared" si="0"/>
        <v>0</v>
      </c>
      <c r="I34" s="287">
        <f t="shared" si="0"/>
        <v>0</v>
      </c>
      <c r="J34" s="288">
        <f t="shared" si="0"/>
        <v>0</v>
      </c>
      <c r="K34" s="286"/>
      <c r="L34" s="288"/>
      <c r="M34" s="286"/>
      <c r="N34" s="286"/>
      <c r="O34" s="432"/>
      <c r="P34" s="31"/>
      <c r="Q34" s="31"/>
      <c r="Y34" s="188"/>
    </row>
    <row r="35" spans="1:52" ht="24.75" customHeight="1" x14ac:dyDescent="0.2">
      <c r="A35" s="693" t="s">
        <v>33</v>
      </c>
      <c r="B35" s="694"/>
      <c r="C35" s="289">
        <f>SUM(D35:O35)</f>
        <v>0</v>
      </c>
      <c r="D35" s="446">
        <f>+D19+D27+D31+D34</f>
        <v>0</v>
      </c>
      <c r="E35" s="447">
        <f t="shared" ref="E35:O35" si="1">+E19+E27+E31+E34</f>
        <v>0</v>
      </c>
      <c r="F35" s="447">
        <f t="shared" si="1"/>
        <v>0</v>
      </c>
      <c r="G35" s="447">
        <f t="shared" si="1"/>
        <v>0</v>
      </c>
      <c r="H35" s="447">
        <f t="shared" si="1"/>
        <v>0</v>
      </c>
      <c r="I35" s="447">
        <f t="shared" si="1"/>
        <v>0</v>
      </c>
      <c r="J35" s="448">
        <f t="shared" si="1"/>
        <v>0</v>
      </c>
      <c r="K35" s="449">
        <f>+K19+K27+K31+K34</f>
        <v>0</v>
      </c>
      <c r="L35" s="450">
        <f t="shared" si="1"/>
        <v>0</v>
      </c>
      <c r="M35" s="449">
        <f t="shared" si="1"/>
        <v>0</v>
      </c>
      <c r="N35" s="449">
        <f t="shared" si="1"/>
        <v>0</v>
      </c>
      <c r="O35" s="451">
        <f t="shared" si="1"/>
        <v>0</v>
      </c>
      <c r="P35" s="31"/>
      <c r="Q35" s="31"/>
      <c r="Y35" s="188"/>
    </row>
    <row r="36" spans="1:52" ht="24.75" customHeight="1" x14ac:dyDescent="0.2">
      <c r="A36" s="328"/>
      <c r="B36" s="328"/>
      <c r="C36" s="329"/>
      <c r="D36" s="329"/>
      <c r="E36" s="329"/>
      <c r="F36" s="329"/>
      <c r="G36" s="329"/>
      <c r="H36" s="329"/>
      <c r="I36" s="329"/>
      <c r="J36" s="329"/>
      <c r="K36" s="329"/>
      <c r="L36" s="329"/>
      <c r="M36" s="329"/>
      <c r="N36" s="329"/>
      <c r="O36" s="31"/>
      <c r="P36" s="31"/>
      <c r="X36" s="188"/>
      <c r="Y36" s="188"/>
      <c r="AZ36" s="28"/>
    </row>
    <row r="37" spans="1:52" ht="30" customHeight="1" x14ac:dyDescent="0.25">
      <c r="A37" s="281" t="s">
        <v>120</v>
      </c>
      <c r="C37" s="33"/>
    </row>
    <row r="38" spans="1:52" ht="29.25" customHeight="1" x14ac:dyDescent="0.2">
      <c r="A38" s="645" t="s">
        <v>107</v>
      </c>
      <c r="B38" s="646"/>
      <c r="C38" s="654" t="s">
        <v>33</v>
      </c>
      <c r="D38" s="654" t="s">
        <v>160</v>
      </c>
      <c r="E38" s="654" t="s">
        <v>161</v>
      </c>
      <c r="F38" s="673" t="s">
        <v>84</v>
      </c>
      <c r="G38" s="674"/>
      <c r="H38" s="674"/>
      <c r="I38" s="674"/>
      <c r="J38" s="674"/>
      <c r="K38" s="674"/>
      <c r="L38" s="678"/>
      <c r="M38" s="704" t="s">
        <v>109</v>
      </c>
      <c r="N38" s="705"/>
      <c r="O38" s="690" t="s">
        <v>133</v>
      </c>
      <c r="P38" s="691"/>
      <c r="Q38" s="692"/>
      <c r="S38" s="24"/>
    </row>
    <row r="39" spans="1:52" ht="22.5" customHeight="1" x14ac:dyDescent="0.2">
      <c r="A39" s="647"/>
      <c r="B39" s="648"/>
      <c r="C39" s="647"/>
      <c r="D39" s="655"/>
      <c r="E39" s="655"/>
      <c r="F39" s="665" t="s">
        <v>22</v>
      </c>
      <c r="G39" s="610" t="s">
        <v>23</v>
      </c>
      <c r="H39" s="610" t="s">
        <v>24</v>
      </c>
      <c r="I39" s="613" t="s">
        <v>25</v>
      </c>
      <c r="J39" s="610" t="s">
        <v>26</v>
      </c>
      <c r="K39" s="610" t="s">
        <v>27</v>
      </c>
      <c r="L39" s="682" t="s">
        <v>28</v>
      </c>
      <c r="M39" s="679" t="s">
        <v>110</v>
      </c>
      <c r="N39" s="675" t="s">
        <v>29</v>
      </c>
      <c r="O39" s="642" t="s">
        <v>154</v>
      </c>
      <c r="P39" s="688" t="s">
        <v>155</v>
      </c>
      <c r="Q39" s="646" t="s">
        <v>132</v>
      </c>
      <c r="S39" s="24"/>
    </row>
    <row r="40" spans="1:52" ht="24" customHeight="1" x14ac:dyDescent="0.2">
      <c r="A40" s="647"/>
      <c r="B40" s="648"/>
      <c r="C40" s="647"/>
      <c r="D40" s="655"/>
      <c r="E40" s="655"/>
      <c r="F40" s="666"/>
      <c r="G40" s="611"/>
      <c r="H40" s="611"/>
      <c r="I40" s="614"/>
      <c r="J40" s="611"/>
      <c r="K40" s="611"/>
      <c r="L40" s="683"/>
      <c r="M40" s="680"/>
      <c r="N40" s="676"/>
      <c r="O40" s="701"/>
      <c r="P40" s="689"/>
      <c r="Q40" s="648"/>
      <c r="S40" s="24"/>
    </row>
    <row r="41" spans="1:52" ht="22.5" customHeight="1" x14ac:dyDescent="0.2">
      <c r="A41" s="649"/>
      <c r="B41" s="650"/>
      <c r="C41" s="647"/>
      <c r="D41" s="656"/>
      <c r="E41" s="656"/>
      <c r="F41" s="667"/>
      <c r="G41" s="612"/>
      <c r="H41" s="612"/>
      <c r="I41" s="615"/>
      <c r="J41" s="612"/>
      <c r="K41" s="612"/>
      <c r="L41" s="684"/>
      <c r="M41" s="681"/>
      <c r="N41" s="677"/>
      <c r="O41" s="643"/>
      <c r="P41" s="637"/>
      <c r="Q41" s="650"/>
      <c r="S41" s="24"/>
    </row>
    <row r="42" spans="1:52" ht="21" customHeight="1" x14ac:dyDescent="0.2">
      <c r="A42" s="659" t="s">
        <v>111</v>
      </c>
      <c r="B42" s="660"/>
      <c r="C42" s="195">
        <f>SUM(F42:Q42)</f>
        <v>0</v>
      </c>
      <c r="D42" s="268"/>
      <c r="E42" s="268"/>
      <c r="F42" s="108"/>
      <c r="G42" s="115"/>
      <c r="H42" s="115"/>
      <c r="I42" s="115"/>
      <c r="J42" s="115"/>
      <c r="K42" s="115"/>
      <c r="L42" s="113"/>
      <c r="M42" s="579"/>
      <c r="N42" s="234"/>
      <c r="O42" s="103"/>
      <c r="P42" s="115"/>
      <c r="Q42" s="196"/>
      <c r="R42" s="428" t="str">
        <f>Z42&amp;AA42</f>
        <v/>
      </c>
      <c r="S42" s="24"/>
      <c r="Z42" s="37" t="str">
        <f>IF(AE42=1,"* La suma del Total según grupo etario, gestantes y Personas que amamantan no pueden superar al Total por Sexo. ","")</f>
        <v/>
      </c>
      <c r="AA42" s="37"/>
      <c r="AB42" s="37"/>
      <c r="AC42" s="37"/>
      <c r="AE42" s="37">
        <f>IF(SUM(D42:E42)&lt;SUM(F42:L42,M42,O42:Q42),1,0)</f>
        <v>0</v>
      </c>
      <c r="AF42" s="37"/>
      <c r="AG42" s="37"/>
      <c r="AH42" s="37"/>
      <c r="AI42" s="37"/>
      <c r="AJ42" s="189"/>
    </row>
    <row r="43" spans="1:52" ht="21" customHeight="1" x14ac:dyDescent="0.2">
      <c r="A43" s="101" t="s">
        <v>112</v>
      </c>
      <c r="B43" s="102"/>
      <c r="C43" s="179">
        <f>SUM(F43:Q43)</f>
        <v>0</v>
      </c>
      <c r="D43" s="240"/>
      <c r="E43" s="240"/>
      <c r="F43" s="108"/>
      <c r="G43" s="115"/>
      <c r="H43" s="115"/>
      <c r="I43" s="115"/>
      <c r="J43" s="115"/>
      <c r="K43" s="115"/>
      <c r="L43" s="114"/>
      <c r="M43" s="140"/>
      <c r="N43" s="196"/>
      <c r="O43" s="103"/>
      <c r="P43" s="115"/>
      <c r="Q43" s="196"/>
      <c r="R43" s="428" t="str">
        <f t="shared" ref="R43:R45" si="2">Z43&amp;AA43</f>
        <v/>
      </c>
      <c r="S43" s="24"/>
      <c r="Z43" s="37" t="str">
        <f>IF(AE43=1,"* La suma del Total según grupo etario, gestantes y Personas que amamantan no pueden superar al Total por Sexo. ","")</f>
        <v/>
      </c>
      <c r="AA43" s="37"/>
      <c r="AB43" s="37"/>
      <c r="AC43" s="37"/>
      <c r="AE43" s="37">
        <f>IF(C43&lt;SUM(F43:L43,N43:Q43),1,0)</f>
        <v>0</v>
      </c>
      <c r="AF43" s="37"/>
      <c r="AG43" s="37"/>
      <c r="AH43" s="37"/>
      <c r="AI43" s="37"/>
      <c r="AJ43" s="189"/>
    </row>
    <row r="44" spans="1:52" ht="21" customHeight="1" x14ac:dyDescent="0.2">
      <c r="A44" s="699" t="s">
        <v>131</v>
      </c>
      <c r="B44" s="700"/>
      <c r="C44" s="141">
        <f>SUM(F44:H44)</f>
        <v>0</v>
      </c>
      <c r="D44" s="240"/>
      <c r="E44" s="240"/>
      <c r="F44" s="194"/>
      <c r="G44" s="142"/>
      <c r="H44" s="142"/>
      <c r="I44" s="209"/>
      <c r="J44" s="208"/>
      <c r="K44" s="208"/>
      <c r="L44" s="210"/>
      <c r="M44" s="237"/>
      <c r="N44" s="235"/>
      <c r="O44" s="237"/>
      <c r="P44" s="408"/>
      <c r="Q44" s="235"/>
      <c r="R44" s="428" t="str">
        <f t="shared" si="2"/>
        <v/>
      </c>
      <c r="S44" s="24"/>
      <c r="Z44" s="37" t="str">
        <f t="shared" ref="Z44:Z45" si="3">IF(AE44=1,"* El Total según grupo etario no puede superar al Total por Sexo. ","")</f>
        <v/>
      </c>
      <c r="AA44" s="37"/>
      <c r="AB44" s="37"/>
      <c r="AC44" s="37"/>
      <c r="AE44" s="37">
        <f t="shared" ref="AE44:AE45" si="4">IF(C44&lt;SUM(F44:L44),1,0)</f>
        <v>0</v>
      </c>
      <c r="AF44" s="37"/>
      <c r="AG44" s="37"/>
      <c r="AH44" s="37"/>
      <c r="AI44" s="37"/>
      <c r="AJ44" s="189"/>
    </row>
    <row r="45" spans="1:52" ht="21" customHeight="1" x14ac:dyDescent="0.2">
      <c r="A45" s="157" t="s">
        <v>124</v>
      </c>
      <c r="B45" s="117"/>
      <c r="C45" s="143">
        <f>SUM(F45:L45)</f>
        <v>0</v>
      </c>
      <c r="D45" s="269"/>
      <c r="E45" s="269"/>
      <c r="F45" s="144"/>
      <c r="G45" s="144"/>
      <c r="H45" s="144"/>
      <c r="I45" s="144"/>
      <c r="J45" s="144"/>
      <c r="K45" s="155"/>
      <c r="L45" s="156"/>
      <c r="M45" s="238"/>
      <c r="N45" s="145"/>
      <c r="O45" s="238"/>
      <c r="P45" s="409"/>
      <c r="Q45" s="145"/>
      <c r="R45" s="428" t="str">
        <f t="shared" si="2"/>
        <v/>
      </c>
      <c r="S45" s="24"/>
      <c r="Z45" s="37" t="str">
        <f t="shared" si="3"/>
        <v/>
      </c>
      <c r="AA45" s="37"/>
      <c r="AB45" s="37"/>
      <c r="AC45" s="37"/>
      <c r="AE45" s="37">
        <f t="shared" si="4"/>
        <v>0</v>
      </c>
      <c r="AF45" s="37"/>
      <c r="AG45" s="37"/>
      <c r="AH45" s="37"/>
      <c r="AI45" s="37"/>
      <c r="AJ45" s="189"/>
    </row>
    <row r="46" spans="1:52" ht="21" customHeight="1" x14ac:dyDescent="0.2">
      <c r="A46" s="663" t="s">
        <v>21</v>
      </c>
      <c r="B46" s="664"/>
      <c r="C46" s="146">
        <f>SUM(D46:E46)</f>
        <v>0</v>
      </c>
      <c r="D46" s="146">
        <f>SUM(D42:D45)</f>
        <v>0</v>
      </c>
      <c r="E46" s="146">
        <f t="shared" ref="E46" si="5">SUM(E42:E45)</f>
        <v>0</v>
      </c>
      <c r="F46" s="147">
        <f t="shared" ref="F46:L46" si="6">SUM(F42:F45)</f>
        <v>0</v>
      </c>
      <c r="G46" s="200">
        <f t="shared" si="6"/>
        <v>0</v>
      </c>
      <c r="H46" s="200">
        <f t="shared" si="6"/>
        <v>0</v>
      </c>
      <c r="I46" s="200">
        <f>SUM(I42:I45)</f>
        <v>0</v>
      </c>
      <c r="J46" s="200">
        <f t="shared" si="6"/>
        <v>0</v>
      </c>
      <c r="K46" s="200">
        <f t="shared" si="6"/>
        <v>0</v>
      </c>
      <c r="L46" s="205">
        <f t="shared" si="6"/>
        <v>0</v>
      </c>
      <c r="M46" s="147">
        <f>M42</f>
        <v>0</v>
      </c>
      <c r="N46" s="199">
        <f>N43</f>
        <v>0</v>
      </c>
      <c r="O46" s="147">
        <f>SUM(O42:O43)</f>
        <v>0</v>
      </c>
      <c r="P46" s="200">
        <f>SUM(P42:P43)</f>
        <v>0</v>
      </c>
      <c r="Q46" s="199">
        <f>SUM(Q42:Q43)</f>
        <v>0</v>
      </c>
      <c r="R46" s="428"/>
      <c r="S46" s="24"/>
      <c r="Z46" s="28"/>
      <c r="AA46" s="28"/>
      <c r="AB46" s="28"/>
      <c r="AC46" s="28"/>
      <c r="AE46" s="28"/>
      <c r="AF46" s="28"/>
      <c r="AG46" s="28"/>
      <c r="AH46" s="28"/>
      <c r="AI46" s="28"/>
      <c r="AJ46" s="189"/>
    </row>
    <row r="47" spans="1:52" ht="21" customHeight="1" x14ac:dyDescent="0.2">
      <c r="A47" s="702" t="s">
        <v>85</v>
      </c>
      <c r="B47" s="703"/>
      <c r="C47" s="146">
        <f>SUM(F47:Q47)</f>
        <v>0</v>
      </c>
      <c r="D47" s="253"/>
      <c r="E47" s="270"/>
      <c r="F47" s="148"/>
      <c r="G47" s="149"/>
      <c r="H47" s="149"/>
      <c r="I47" s="149"/>
      <c r="J47" s="149"/>
      <c r="K47" s="149"/>
      <c r="L47" s="150"/>
      <c r="M47" s="148"/>
      <c r="N47" s="236"/>
      <c r="O47" s="148"/>
      <c r="P47" s="149"/>
      <c r="Q47" s="236"/>
      <c r="R47" s="428" t="str">
        <f>Z47&amp;AB47&amp;AA47</f>
        <v/>
      </c>
      <c r="Z47" s="37" t="str">
        <f>IF(AE47=1,"* La suma del Total según grupo etario, gestantes y Personas que amamantan no pueden superar al Total por Sexo. ","")</f>
        <v/>
      </c>
      <c r="AA47" s="37" t="str">
        <f>IF(AF47=1,"* Compruebe que lo ingresado en Programas Sociales no supere al Total registrado en los subprogramas. ","")</f>
        <v/>
      </c>
      <c r="AB47" s="37" t="str">
        <f>IF(AG47=1,"* El Total registrado en Programas Sociales no puede ser mayor al Total registrado en los subprogramas. ","")</f>
        <v/>
      </c>
      <c r="AC47" s="37"/>
      <c r="AE47" s="37">
        <f>IF(SUM(D47:E47)&lt;SUM(F47:Q47),1,0)</f>
        <v>0</v>
      </c>
      <c r="AF47" s="37">
        <f>IF(OR(D47&gt;D46,E47&gt;E46,F47&gt;F46,G47&gt;G46,H47&gt;H46,I47&gt;I46,J47&gt;J46,K47&gt;K46,L47&gt;L46,M47&gt;M46,N47&gt;N46,O47&gt;O46,P47&gt;P46,Q47&gt;Q46),1,0)</f>
        <v>0</v>
      </c>
      <c r="AG47" s="37">
        <f>IF(C47&gt;C46,1,0)</f>
        <v>0</v>
      </c>
      <c r="AH47" s="37"/>
      <c r="AI47" s="37"/>
    </row>
    <row r="48" spans="1:52" ht="15" customHeight="1" x14ac:dyDescent="0.2">
      <c r="A48" s="28" t="s">
        <v>114</v>
      </c>
      <c r="AA48" s="189"/>
      <c r="AB48" s="189"/>
      <c r="AC48" s="189"/>
      <c r="AD48" s="189"/>
      <c r="AE48" s="189"/>
      <c r="AF48" s="189"/>
      <c r="AG48" s="189"/>
      <c r="AH48" s="189"/>
      <c r="AI48" s="189"/>
    </row>
    <row r="49" spans="1:35" ht="15" customHeight="1" x14ac:dyDescent="0.2">
      <c r="AA49" s="189"/>
      <c r="AB49" s="189"/>
      <c r="AC49" s="189"/>
      <c r="AD49" s="189"/>
      <c r="AE49" s="189"/>
      <c r="AF49" s="189"/>
      <c r="AG49" s="189"/>
      <c r="AH49" s="189"/>
      <c r="AI49" s="189"/>
    </row>
    <row r="50" spans="1:35" ht="30" customHeight="1" x14ac:dyDescent="0.25">
      <c r="A50" s="281" t="s">
        <v>125</v>
      </c>
      <c r="AA50" s="189"/>
    </row>
    <row r="51" spans="1:35" ht="24.75" customHeight="1" x14ac:dyDescent="0.2">
      <c r="A51" s="654" t="s">
        <v>107</v>
      </c>
      <c r="B51" s="668" t="s">
        <v>108</v>
      </c>
      <c r="C51" s="668" t="s">
        <v>33</v>
      </c>
      <c r="D51" s="673" t="s">
        <v>84</v>
      </c>
      <c r="E51" s="674"/>
      <c r="F51" s="674"/>
      <c r="G51" s="674"/>
      <c r="H51" s="674"/>
      <c r="I51" s="674"/>
      <c r="J51" s="674"/>
      <c r="K51" s="673" t="s">
        <v>109</v>
      </c>
      <c r="L51" s="678"/>
      <c r="M51" s="690" t="s">
        <v>133</v>
      </c>
      <c r="N51" s="691"/>
      <c r="O51" s="692"/>
      <c r="AB51" s="189"/>
    </row>
    <row r="52" spans="1:35" ht="19.5" customHeight="1" x14ac:dyDescent="0.2">
      <c r="A52" s="655"/>
      <c r="B52" s="669"/>
      <c r="C52" s="669"/>
      <c r="D52" s="665" t="s">
        <v>22</v>
      </c>
      <c r="E52" s="695" t="s">
        <v>23</v>
      </c>
      <c r="F52" s="610" t="s">
        <v>24</v>
      </c>
      <c r="G52" s="613" t="s">
        <v>25</v>
      </c>
      <c r="H52" s="610" t="s">
        <v>26</v>
      </c>
      <c r="I52" s="610" t="s">
        <v>27</v>
      </c>
      <c r="J52" s="706" t="s">
        <v>28</v>
      </c>
      <c r="K52" s="679" t="s">
        <v>110</v>
      </c>
      <c r="L52" s="631" t="s">
        <v>29</v>
      </c>
      <c r="M52" s="679" t="s">
        <v>154</v>
      </c>
      <c r="N52" s="688" t="s">
        <v>155</v>
      </c>
      <c r="O52" s="685" t="s">
        <v>132</v>
      </c>
      <c r="AB52" s="189"/>
    </row>
    <row r="53" spans="1:35" ht="18.75" customHeight="1" x14ac:dyDescent="0.2">
      <c r="A53" s="655"/>
      <c r="B53" s="669"/>
      <c r="C53" s="669"/>
      <c r="D53" s="666"/>
      <c r="E53" s="696"/>
      <c r="F53" s="611"/>
      <c r="G53" s="614"/>
      <c r="H53" s="611"/>
      <c r="I53" s="611"/>
      <c r="J53" s="707"/>
      <c r="K53" s="680"/>
      <c r="L53" s="698"/>
      <c r="M53" s="680"/>
      <c r="N53" s="689"/>
      <c r="O53" s="686"/>
      <c r="AB53" s="189"/>
    </row>
    <row r="54" spans="1:35" ht="29.25" customHeight="1" x14ac:dyDescent="0.2">
      <c r="A54" s="656"/>
      <c r="B54" s="670"/>
      <c r="C54" s="670"/>
      <c r="D54" s="667"/>
      <c r="E54" s="697"/>
      <c r="F54" s="612"/>
      <c r="G54" s="615"/>
      <c r="H54" s="612"/>
      <c r="I54" s="612"/>
      <c r="J54" s="708"/>
      <c r="K54" s="681"/>
      <c r="L54" s="632"/>
      <c r="M54" s="681"/>
      <c r="N54" s="637"/>
      <c r="O54" s="687"/>
    </row>
    <row r="55" spans="1:35" ht="19.5" customHeight="1" x14ac:dyDescent="0.2">
      <c r="A55" s="654" t="s">
        <v>111</v>
      </c>
      <c r="B55" s="504" t="s">
        <v>78</v>
      </c>
      <c r="C55" s="503"/>
      <c r="D55" s="524"/>
      <c r="E55" s="525"/>
      <c r="F55" s="514"/>
      <c r="G55" s="514"/>
      <c r="H55" s="514"/>
      <c r="I55" s="514"/>
      <c r="J55" s="526"/>
      <c r="K55" s="527"/>
      <c r="L55" s="526"/>
      <c r="M55" s="513"/>
      <c r="N55" s="514"/>
      <c r="O55" s="526"/>
      <c r="P55" s="342" t="str">
        <f>AA55&amp;" "&amp;AB55</f>
        <v xml:space="preserve"> </v>
      </c>
      <c r="Q55" s="342"/>
      <c r="R55" s="342"/>
      <c r="S55" s="342"/>
      <c r="T55" s="342"/>
      <c r="U55" s="342"/>
      <c r="V55" s="342"/>
      <c r="AA55" s="189"/>
      <c r="AB55" s="189"/>
      <c r="AC55" s="189"/>
      <c r="AD55" s="189"/>
      <c r="AE55" s="189"/>
      <c r="AF55" s="189"/>
      <c r="AG55" s="189"/>
      <c r="AH55" s="189"/>
      <c r="AI55" s="189"/>
    </row>
    <row r="56" spans="1:35" ht="19.5" customHeight="1" x14ac:dyDescent="0.2">
      <c r="A56" s="655"/>
      <c r="B56" s="339" t="s">
        <v>167</v>
      </c>
      <c r="C56" s="476">
        <f>SUM(D56:H56)</f>
        <v>0</v>
      </c>
      <c r="D56" s="115"/>
      <c r="E56" s="115"/>
      <c r="F56" s="115"/>
      <c r="G56" s="115"/>
      <c r="H56" s="115"/>
      <c r="I56" s="519"/>
      <c r="J56" s="528"/>
      <c r="K56" s="529"/>
      <c r="L56" s="528"/>
      <c r="M56" s="530"/>
      <c r="N56" s="531"/>
      <c r="O56" s="528"/>
      <c r="P56" s="340"/>
      <c r="Q56" s="340"/>
      <c r="R56" s="340"/>
      <c r="S56" s="340"/>
      <c r="T56" s="340"/>
      <c r="U56" s="340"/>
      <c r="V56" s="340"/>
      <c r="AA56" s="189"/>
      <c r="AB56" s="189"/>
      <c r="AC56" s="189"/>
      <c r="AD56" s="189"/>
      <c r="AE56" s="189"/>
      <c r="AF56" s="189"/>
      <c r="AG56" s="189"/>
      <c r="AH56" s="189"/>
      <c r="AI56" s="189"/>
    </row>
    <row r="57" spans="1:35" ht="19.5" customHeight="1" x14ac:dyDescent="0.2">
      <c r="A57" s="655"/>
      <c r="B57" s="504" t="s">
        <v>79</v>
      </c>
      <c r="C57" s="503"/>
      <c r="D57" s="532"/>
      <c r="E57" s="533"/>
      <c r="F57" s="151"/>
      <c r="G57" s="534"/>
      <c r="H57" s="519"/>
      <c r="I57" s="519"/>
      <c r="J57" s="520"/>
      <c r="K57" s="533"/>
      <c r="L57" s="414"/>
      <c r="M57" s="532"/>
      <c r="N57" s="151"/>
      <c r="O57" s="535"/>
      <c r="P57" s="341"/>
      <c r="AA57" s="189"/>
      <c r="AB57" s="189"/>
      <c r="AC57" s="189"/>
      <c r="AD57" s="189"/>
      <c r="AE57" s="189"/>
      <c r="AF57" s="189"/>
      <c r="AG57" s="189"/>
      <c r="AH57" s="189"/>
      <c r="AI57" s="189"/>
    </row>
    <row r="58" spans="1:35" ht="19.5" customHeight="1" x14ac:dyDescent="0.2">
      <c r="A58" s="655"/>
      <c r="B58" s="339" t="s">
        <v>166</v>
      </c>
      <c r="C58" s="476">
        <f>SUM(I58:J58)+K58+M58+N58+O58</f>
        <v>0</v>
      </c>
      <c r="D58" s="118"/>
      <c r="E58" s="119"/>
      <c r="F58" s="120"/>
      <c r="G58" s="121"/>
      <c r="H58" s="457"/>
      <c r="I58" s="115"/>
      <c r="J58" s="456"/>
      <c r="K58" s="454"/>
      <c r="L58" s="122"/>
      <c r="M58" s="454"/>
      <c r="N58" s="455"/>
      <c r="O58" s="453"/>
      <c r="P58" s="341"/>
      <c r="AA58" s="189"/>
      <c r="AB58" s="189"/>
      <c r="AC58" s="189"/>
      <c r="AD58" s="189"/>
      <c r="AE58" s="189"/>
      <c r="AF58" s="189"/>
      <c r="AG58" s="189"/>
      <c r="AH58" s="189"/>
      <c r="AI58" s="189"/>
    </row>
    <row r="59" spans="1:35" ht="19.5" customHeight="1" x14ac:dyDescent="0.2">
      <c r="A59" s="655"/>
      <c r="B59" s="94" t="s">
        <v>80</v>
      </c>
      <c r="C59" s="272">
        <f>SUM(M59:O59)+K59</f>
        <v>0</v>
      </c>
      <c r="D59" s="206"/>
      <c r="E59" s="207"/>
      <c r="F59" s="208"/>
      <c r="G59" s="209"/>
      <c r="H59" s="208"/>
      <c r="I59" s="208"/>
      <c r="J59" s="219"/>
      <c r="K59" s="274"/>
      <c r="L59" s="122"/>
      <c r="M59" s="275"/>
      <c r="N59" s="415"/>
      <c r="O59" s="273"/>
      <c r="P59" s="28" t="str">
        <f>$AA59&amp;$AB59&amp;$AC59&amp;$AD59</f>
        <v/>
      </c>
      <c r="Q59" s="342"/>
      <c r="R59" s="342"/>
      <c r="S59" s="342"/>
      <c r="T59" s="342"/>
      <c r="U59" s="342"/>
      <c r="V59" s="342"/>
      <c r="AA59" s="37" t="str">
        <f>IF(AND(SUM(K55,K56,K59)&lt;&gt;0,M84=""),"* No olvide ingresar el Nº de personas que retiran alimento de la sección D en el grupo de Gestantes Normal, Sobrepeso y Obesas.","")</f>
        <v/>
      </c>
      <c r="AB59" s="37" t="str">
        <f>IF(AND(SUM(M56,M55,M59)&lt;&gt;0,O84=""),"* No olvide ingresar el Nº de personas que retiran alimento de la sección D en el grupo de Madre con hijo/a menor a 6 meses con Lactancia materna exclusiva.","")</f>
        <v/>
      </c>
      <c r="AC59" s="37" t="str">
        <f>IF(AND(SUM(N57,N56,N59)&lt;&gt;0,P84=""),"* No olvide ingresar el Nº de personas que retiran alimento de la sección D en el grupo de Madre con hijo/a menor a 6 meses con Lactancia materna predominante.","")</f>
        <v/>
      </c>
      <c r="AD59" s="37" t="str">
        <f>IF(AND(SUM(O57,O56,O59)&lt;&gt;0,Q84=""),"No olvide ingresar el Nº de personas que retiran alimento de la sección D en el grupo de Madre con hijo/a menor a 6 meses con Fórmula predominantes o exclusiva.","")</f>
        <v/>
      </c>
      <c r="AF59" s="37"/>
      <c r="AG59" s="37"/>
      <c r="AH59" s="37"/>
      <c r="AI59" s="37"/>
    </row>
    <row r="60" spans="1:35" ht="19.5" customHeight="1" x14ac:dyDescent="0.2">
      <c r="A60" s="655"/>
      <c r="B60" s="94" t="s">
        <v>81</v>
      </c>
      <c r="C60" s="282">
        <f>SUM(D60:F60)</f>
        <v>0</v>
      </c>
      <c r="D60" s="356"/>
      <c r="E60" s="356"/>
      <c r="F60" s="356"/>
      <c r="G60" s="211"/>
      <c r="H60" s="212"/>
      <c r="I60" s="212"/>
      <c r="J60" s="412"/>
      <c r="K60" s="410"/>
      <c r="L60" s="153"/>
      <c r="M60" s="152"/>
      <c r="N60" s="416"/>
      <c r="O60" s="154"/>
    </row>
    <row r="61" spans="1:35" ht="19.5" customHeight="1" x14ac:dyDescent="0.2">
      <c r="A61" s="656"/>
      <c r="B61" s="30" t="s">
        <v>113</v>
      </c>
      <c r="C61" s="285">
        <f>SUM(D61:O61)</f>
        <v>0</v>
      </c>
      <c r="D61" s="286">
        <f>SUM(D56+D60)</f>
        <v>0</v>
      </c>
      <c r="E61" s="288">
        <f>SUM(E56+E60)</f>
        <v>0</v>
      </c>
      <c r="F61" s="287">
        <f>SUM(F56+F60)</f>
        <v>0</v>
      </c>
      <c r="G61" s="437">
        <f>SUM(G56)</f>
        <v>0</v>
      </c>
      <c r="H61" s="437">
        <f>SUM(H56)</f>
        <v>0</v>
      </c>
      <c r="I61" s="437">
        <f>SUM(I58)</f>
        <v>0</v>
      </c>
      <c r="J61" s="439">
        <f>SUM(J58)</f>
        <v>0</v>
      </c>
      <c r="K61" s="442">
        <f>SUM(K58:K59)</f>
        <v>0</v>
      </c>
      <c r="L61" s="439"/>
      <c r="M61" s="444">
        <f>SUM(M58:M59)</f>
        <v>0</v>
      </c>
      <c r="N61" s="436">
        <f>SUM(N58:N59)</f>
        <v>0</v>
      </c>
      <c r="O61" s="438">
        <f>SUM(O58:O59)</f>
        <v>0</v>
      </c>
    </row>
    <row r="62" spans="1:35" ht="19.5" customHeight="1" x14ac:dyDescent="0.2">
      <c r="A62" s="654" t="s">
        <v>112</v>
      </c>
      <c r="B62" s="504" t="s">
        <v>78</v>
      </c>
      <c r="C62" s="503"/>
      <c r="D62" s="506"/>
      <c r="E62" s="507"/>
      <c r="F62" s="507"/>
      <c r="G62" s="507"/>
      <c r="H62" s="507"/>
      <c r="I62" s="519"/>
      <c r="J62" s="526"/>
      <c r="K62" s="521"/>
      <c r="L62" s="520"/>
      <c r="M62" s="518"/>
      <c r="N62" s="514"/>
      <c r="O62" s="520"/>
      <c r="P62" s="341" t="str">
        <f>AA62&amp;" "&amp;AB62</f>
        <v xml:space="preserve"> </v>
      </c>
      <c r="Q62" s="341"/>
      <c r="R62" s="341"/>
      <c r="S62" s="341"/>
      <c r="T62" s="341"/>
      <c r="U62" s="341"/>
      <c r="V62" s="341"/>
      <c r="AA62" s="189"/>
      <c r="AB62" s="189"/>
      <c r="AC62" s="189"/>
      <c r="AD62" s="189"/>
      <c r="AE62" s="189"/>
      <c r="AF62" s="189"/>
      <c r="AG62" s="189"/>
      <c r="AH62" s="189"/>
      <c r="AI62" s="189"/>
    </row>
    <row r="63" spans="1:35" ht="19.5" customHeight="1" x14ac:dyDescent="0.2">
      <c r="A63" s="655"/>
      <c r="B63" s="339" t="s">
        <v>167</v>
      </c>
      <c r="C63" s="476">
        <f>SUM(D63:J63)</f>
        <v>0</v>
      </c>
      <c r="D63" s="452"/>
      <c r="E63" s="458"/>
      <c r="F63" s="458"/>
      <c r="G63" s="458"/>
      <c r="H63" s="458"/>
      <c r="I63" s="440"/>
      <c r="J63" s="441"/>
      <c r="K63" s="521"/>
      <c r="L63" s="520"/>
      <c r="M63" s="518"/>
      <c r="N63" s="519"/>
      <c r="O63" s="520"/>
      <c r="P63" s="343"/>
      <c r="Q63" s="343"/>
      <c r="R63" s="343"/>
      <c r="S63" s="343"/>
      <c r="T63" s="343"/>
      <c r="U63" s="343"/>
      <c r="V63" s="343"/>
      <c r="AA63" s="189"/>
      <c r="AB63" s="189"/>
      <c r="AC63" s="189"/>
      <c r="AD63" s="189"/>
      <c r="AE63" s="189"/>
      <c r="AF63" s="189"/>
      <c r="AG63" s="189"/>
      <c r="AH63" s="189"/>
      <c r="AI63" s="189"/>
    </row>
    <row r="64" spans="1:35" ht="19.5" customHeight="1" x14ac:dyDescent="0.2">
      <c r="A64" s="655"/>
      <c r="B64" s="504" t="s">
        <v>79</v>
      </c>
      <c r="C64" s="503"/>
      <c r="D64" s="517"/>
      <c r="E64" s="457"/>
      <c r="F64" s="457"/>
      <c r="G64" s="457"/>
      <c r="H64" s="519"/>
      <c r="I64" s="522"/>
      <c r="J64" s="523"/>
      <c r="K64" s="410"/>
      <c r="L64" s="153"/>
      <c r="M64" s="152"/>
      <c r="N64" s="418"/>
      <c r="O64" s="153"/>
      <c r="P64" s="342" t="str">
        <f>AA64&amp;" "&amp;AB64&amp;" "&amp;AC64&amp;" "&amp;AD64</f>
        <v xml:space="preserve">   </v>
      </c>
      <c r="Q64" s="342"/>
      <c r="R64" s="342"/>
      <c r="S64" s="342"/>
      <c r="T64" s="342"/>
      <c r="U64" s="342"/>
      <c r="V64" s="342"/>
      <c r="AA64" s="189"/>
      <c r="AB64" s="189"/>
      <c r="AC64" s="189"/>
      <c r="AD64" s="189"/>
      <c r="AE64" s="189"/>
      <c r="AF64" s="189"/>
      <c r="AG64" s="189"/>
      <c r="AH64" s="189"/>
      <c r="AI64" s="189"/>
    </row>
    <row r="65" spans="1:35" ht="19.5" customHeight="1" x14ac:dyDescent="0.2">
      <c r="A65" s="655"/>
      <c r="B65" s="94" t="s">
        <v>166</v>
      </c>
      <c r="C65" s="479">
        <f>SUM(L65:O65)</f>
        <v>0</v>
      </c>
      <c r="D65" s="125"/>
      <c r="E65" s="126"/>
      <c r="F65" s="127"/>
      <c r="G65" s="127"/>
      <c r="H65" s="327"/>
      <c r="I65" s="327"/>
      <c r="J65" s="500"/>
      <c r="K65" s="128"/>
      <c r="L65" s="453"/>
      <c r="M65" s="454"/>
      <c r="N65" s="455"/>
      <c r="O65" s="453"/>
      <c r="P65" s="340"/>
      <c r="Q65" s="340"/>
      <c r="R65" s="340"/>
      <c r="S65" s="340"/>
      <c r="T65" s="340"/>
      <c r="U65" s="340"/>
      <c r="V65" s="340"/>
      <c r="AA65" s="189"/>
      <c r="AB65" s="189"/>
      <c r="AC65" s="189"/>
      <c r="AD65" s="189"/>
      <c r="AE65" s="189"/>
      <c r="AF65" s="189"/>
      <c r="AG65" s="189"/>
      <c r="AH65" s="189"/>
      <c r="AI65" s="189"/>
    </row>
    <row r="66" spans="1:35" ht="19.5" customHeight="1" x14ac:dyDescent="0.2">
      <c r="A66" s="655"/>
      <c r="B66" s="94" t="s">
        <v>82</v>
      </c>
      <c r="C66" s="479">
        <f>SUM(E66:J66)</f>
        <v>0</v>
      </c>
      <c r="D66" s="125"/>
      <c r="E66" s="459"/>
      <c r="F66" s="459"/>
      <c r="G66" s="459"/>
      <c r="H66" s="459"/>
      <c r="I66" s="459"/>
      <c r="J66" s="460"/>
      <c r="K66" s="128"/>
      <c r="L66" s="129"/>
      <c r="M66" s="130"/>
      <c r="N66" s="417"/>
      <c r="O66" s="129"/>
      <c r="P66" s="342" t="str">
        <f>AA66&amp;" "&amp;AB66&amp;" "&amp;AC66&amp;" "&amp;AD66&amp;" "&amp;AA67&amp;" "&amp;AB67</f>
        <v xml:space="preserve">     </v>
      </c>
      <c r="Q66" s="342"/>
      <c r="R66" s="342"/>
      <c r="S66" s="342"/>
      <c r="T66" s="342"/>
      <c r="U66" s="342"/>
      <c r="V66" s="342"/>
      <c r="AA66" s="189"/>
      <c r="AB66" s="189"/>
      <c r="AC66" s="189"/>
      <c r="AD66" s="189"/>
      <c r="AF66" s="189"/>
      <c r="AG66" s="189"/>
      <c r="AH66" s="189"/>
      <c r="AI66" s="189"/>
    </row>
    <row r="67" spans="1:35" ht="19.5" customHeight="1" x14ac:dyDescent="0.2">
      <c r="A67" s="655"/>
      <c r="B67" s="94" t="s">
        <v>80</v>
      </c>
      <c r="C67" s="272">
        <f>SUM(L67:O67)</f>
        <v>0</v>
      </c>
      <c r="D67" s="125"/>
      <c r="E67" s="126"/>
      <c r="F67" s="127"/>
      <c r="G67" s="127"/>
      <c r="H67" s="120"/>
      <c r="I67" s="120"/>
      <c r="J67" s="122"/>
      <c r="K67" s="128"/>
      <c r="L67" s="273"/>
      <c r="M67" s="275"/>
      <c r="N67" s="415"/>
      <c r="O67" s="273"/>
      <c r="AA67" s="189"/>
      <c r="AB67" s="189"/>
      <c r="AF67" s="189"/>
      <c r="AG67" s="189"/>
    </row>
    <row r="68" spans="1:35" ht="19.5" customHeight="1" x14ac:dyDescent="0.2">
      <c r="A68" s="655"/>
      <c r="B68" s="94" t="s">
        <v>81</v>
      </c>
      <c r="C68" s="282">
        <f>SUM(D68:F68)</f>
        <v>0</v>
      </c>
      <c r="D68" s="356"/>
      <c r="E68" s="356"/>
      <c r="F68" s="356"/>
      <c r="G68" s="126"/>
      <c r="H68" s="126"/>
      <c r="I68" s="126"/>
      <c r="J68" s="413"/>
      <c r="K68" s="410"/>
      <c r="L68" s="153"/>
      <c r="M68" s="152"/>
      <c r="N68" s="418"/>
      <c r="O68" s="153"/>
      <c r="P68" s="342" t="str">
        <f>AC67&amp;" "&amp;AD67</f>
        <v xml:space="preserve"> </v>
      </c>
      <c r="Q68" s="342"/>
      <c r="R68" s="342"/>
      <c r="S68" s="342"/>
      <c r="T68" s="342"/>
      <c r="U68" s="342"/>
      <c r="V68" s="342"/>
    </row>
    <row r="69" spans="1:35" ht="19.5" customHeight="1" x14ac:dyDescent="0.2">
      <c r="A69" s="656"/>
      <c r="B69" s="30" t="s">
        <v>113</v>
      </c>
      <c r="C69" s="285">
        <f>SUM(D69:O69)</f>
        <v>0</v>
      </c>
      <c r="D69" s="286">
        <f>SUM(D63+D68)</f>
        <v>0</v>
      </c>
      <c r="E69" s="288">
        <f>SUM(E63+E66+E68)</f>
        <v>0</v>
      </c>
      <c r="F69" s="287">
        <f>SUM(F63+F66+F68)</f>
        <v>0</v>
      </c>
      <c r="G69" s="437">
        <f>SUM(G63+G66)</f>
        <v>0</v>
      </c>
      <c r="H69" s="437">
        <f>SUM(H63+H66)</f>
        <v>0</v>
      </c>
      <c r="I69" s="437">
        <f>SUM(I63+I66)</f>
        <v>0</v>
      </c>
      <c r="J69" s="439">
        <f>SUM(J63+J66)</f>
        <v>0</v>
      </c>
      <c r="K69" s="461"/>
      <c r="L69" s="438">
        <f>SUM(L65+L67)</f>
        <v>0</v>
      </c>
      <c r="M69" s="444">
        <f>SUM(M65+M67)</f>
        <v>0</v>
      </c>
      <c r="N69" s="436">
        <f>SUM(N65+N67)</f>
        <v>0</v>
      </c>
      <c r="O69" s="438">
        <f>SUM(O65+O67)</f>
        <v>0</v>
      </c>
      <c r="P69" s="31"/>
      <c r="Q69" s="31"/>
      <c r="R69" s="31"/>
    </row>
    <row r="70" spans="1:35" ht="19.5" customHeight="1" x14ac:dyDescent="0.2">
      <c r="A70" s="654" t="s">
        <v>131</v>
      </c>
      <c r="B70" s="94" t="s">
        <v>83</v>
      </c>
      <c r="C70" s="282">
        <f>SUM(D70:F70)</f>
        <v>0</v>
      </c>
      <c r="D70" s="358"/>
      <c r="E70" s="358"/>
      <c r="F70" s="358"/>
      <c r="G70" s="211"/>
      <c r="H70" s="211"/>
      <c r="I70" s="211"/>
      <c r="J70" s="213"/>
      <c r="K70" s="207"/>
      <c r="L70" s="214"/>
      <c r="M70" s="206"/>
      <c r="N70" s="208"/>
      <c r="O70" s="214"/>
      <c r="P70" s="341"/>
      <c r="AA70" s="189"/>
      <c r="AB70" s="189"/>
      <c r="AC70" s="189"/>
      <c r="AD70" s="189"/>
      <c r="AE70" s="189"/>
      <c r="AF70" s="189"/>
      <c r="AG70" s="189"/>
      <c r="AH70" s="189"/>
      <c r="AI70" s="189"/>
    </row>
    <row r="71" spans="1:35" ht="19.5" customHeight="1" x14ac:dyDescent="0.2">
      <c r="A71" s="655"/>
      <c r="B71" s="319" t="s">
        <v>157</v>
      </c>
      <c r="C71" s="311">
        <f>SUM(D71:F71)</f>
        <v>0</v>
      </c>
      <c r="D71" s="358"/>
      <c r="E71" s="358"/>
      <c r="F71" s="358"/>
      <c r="G71" s="151"/>
      <c r="H71" s="151"/>
      <c r="I71" s="151"/>
      <c r="J71" s="414"/>
      <c r="K71" s="411"/>
      <c r="L71" s="129"/>
      <c r="M71" s="125"/>
      <c r="N71" s="417"/>
      <c r="O71" s="129"/>
    </row>
    <row r="72" spans="1:35" ht="19.5" customHeight="1" x14ac:dyDescent="0.2">
      <c r="A72" s="655"/>
      <c r="B72" s="94" t="s">
        <v>82</v>
      </c>
      <c r="C72" s="480">
        <f>SUM(E72:F72)</f>
        <v>0</v>
      </c>
      <c r="D72" s="125"/>
      <c r="E72" s="459"/>
      <c r="F72" s="459"/>
      <c r="G72" s="151"/>
      <c r="H72" s="151"/>
      <c r="I72" s="256"/>
      <c r="J72" s="257"/>
      <c r="K72" s="258"/>
      <c r="L72" s="265"/>
      <c r="M72" s="419"/>
      <c r="N72" s="420"/>
      <c r="O72" s="265"/>
    </row>
    <row r="73" spans="1:35" ht="19.5" customHeight="1" x14ac:dyDescent="0.2">
      <c r="A73" s="656"/>
      <c r="B73" s="30" t="s">
        <v>113</v>
      </c>
      <c r="C73" s="285">
        <f>SUM(D73:O73)</f>
        <v>0</v>
      </c>
      <c r="D73" s="286">
        <f>SUM(D70:D71)</f>
        <v>0</v>
      </c>
      <c r="E73" s="288">
        <f>SUM(E70:E72)</f>
        <v>0</v>
      </c>
      <c r="F73" s="287">
        <f>SUM(F70:F72)</f>
        <v>0</v>
      </c>
      <c r="G73" s="183"/>
      <c r="H73" s="183"/>
      <c r="I73" s="183"/>
      <c r="J73" s="185"/>
      <c r="K73" s="181"/>
      <c r="L73" s="184"/>
      <c r="M73" s="181"/>
      <c r="N73" s="183"/>
      <c r="O73" s="184"/>
      <c r="P73" s="31"/>
      <c r="Q73" s="31"/>
      <c r="R73" s="31"/>
    </row>
    <row r="74" spans="1:35" ht="19.5" customHeight="1" x14ac:dyDescent="0.2">
      <c r="A74" s="645" t="s">
        <v>130</v>
      </c>
      <c r="B74" s="94" t="s">
        <v>122</v>
      </c>
      <c r="C74" s="283">
        <f>SUM(D74:J74)</f>
        <v>0</v>
      </c>
      <c r="D74" s="358"/>
      <c r="E74" s="358"/>
      <c r="F74" s="358"/>
      <c r="G74" s="358"/>
      <c r="H74" s="358"/>
      <c r="I74" s="359"/>
      <c r="J74" s="359"/>
      <c r="K74" s="135"/>
      <c r="L74" s="136"/>
      <c r="M74" s="421"/>
      <c r="N74" s="422"/>
      <c r="O74" s="136"/>
      <c r="P74" s="31"/>
      <c r="Q74" s="31"/>
      <c r="R74" s="31"/>
    </row>
    <row r="75" spans="1:35" ht="19.5" customHeight="1" x14ac:dyDescent="0.2">
      <c r="A75" s="647"/>
      <c r="B75" s="94" t="s">
        <v>123</v>
      </c>
      <c r="C75" s="284">
        <f>SUM(D75:J75)</f>
        <v>0</v>
      </c>
      <c r="D75" s="360"/>
      <c r="E75" s="360"/>
      <c r="F75" s="360"/>
      <c r="G75" s="360"/>
      <c r="H75" s="360"/>
      <c r="I75" s="361"/>
      <c r="J75" s="361"/>
      <c r="K75" s="302"/>
      <c r="L75" s="303"/>
      <c r="M75" s="423"/>
      <c r="N75" s="424"/>
      <c r="O75" s="303"/>
      <c r="P75" s="31"/>
      <c r="Q75" s="31"/>
      <c r="R75" s="31"/>
    </row>
    <row r="76" spans="1:35" ht="19.5" customHeight="1" x14ac:dyDescent="0.2">
      <c r="A76" s="649"/>
      <c r="B76" s="187" t="s">
        <v>113</v>
      </c>
      <c r="C76" s="289">
        <f>SUM(D76:O76)</f>
        <v>0</v>
      </c>
      <c r="D76" s="482">
        <f t="shared" ref="D76:J76" si="7">SUM(D74:D75)</f>
        <v>0</v>
      </c>
      <c r="E76" s="483">
        <f t="shared" si="7"/>
        <v>0</v>
      </c>
      <c r="F76" s="483">
        <f t="shared" si="7"/>
        <v>0</v>
      </c>
      <c r="G76" s="483">
        <f t="shared" si="7"/>
        <v>0</v>
      </c>
      <c r="H76" s="483">
        <f t="shared" si="7"/>
        <v>0</v>
      </c>
      <c r="I76" s="483">
        <f t="shared" si="7"/>
        <v>0</v>
      </c>
      <c r="J76" s="484">
        <f t="shared" si="7"/>
        <v>0</v>
      </c>
      <c r="K76" s="279"/>
      <c r="L76" s="304"/>
      <c r="M76" s="279"/>
      <c r="N76" s="280"/>
      <c r="O76" s="305"/>
      <c r="P76" s="31"/>
      <c r="Q76" s="31"/>
      <c r="R76" s="31"/>
    </row>
    <row r="77" spans="1:35" ht="19.5" customHeight="1" x14ac:dyDescent="0.2">
      <c r="A77" s="693" t="s">
        <v>33</v>
      </c>
      <c r="B77" s="694"/>
      <c r="C77" s="289">
        <f>SUM(D77:O77)</f>
        <v>0</v>
      </c>
      <c r="D77" s="446">
        <f t="shared" ref="D77:O77" si="8">+D61+D69+D73+D76</f>
        <v>0</v>
      </c>
      <c r="E77" s="448">
        <f t="shared" si="8"/>
        <v>0</v>
      </c>
      <c r="F77" s="448">
        <f t="shared" si="8"/>
        <v>0</v>
      </c>
      <c r="G77" s="448">
        <f t="shared" si="8"/>
        <v>0</v>
      </c>
      <c r="H77" s="448">
        <f t="shared" si="8"/>
        <v>0</v>
      </c>
      <c r="I77" s="448">
        <f t="shared" si="8"/>
        <v>0</v>
      </c>
      <c r="J77" s="481">
        <f t="shared" si="8"/>
        <v>0</v>
      </c>
      <c r="K77" s="181">
        <f t="shared" si="8"/>
        <v>0</v>
      </c>
      <c r="L77" s="193">
        <f t="shared" si="8"/>
        <v>0</v>
      </c>
      <c r="M77" s="186">
        <f t="shared" si="8"/>
        <v>0</v>
      </c>
      <c r="N77" s="198">
        <f t="shared" si="8"/>
        <v>0</v>
      </c>
      <c r="O77" s="201">
        <f t="shared" si="8"/>
        <v>0</v>
      </c>
      <c r="P77" s="31"/>
      <c r="Q77" s="31"/>
      <c r="R77" s="31"/>
    </row>
    <row r="78" spans="1:35" ht="19.5" customHeight="1" x14ac:dyDescent="0.2">
      <c r="A78" s="328"/>
      <c r="B78" s="328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1"/>
      <c r="Q78" s="31"/>
      <c r="R78" s="31"/>
    </row>
    <row r="79" spans="1:35" ht="29.25" customHeight="1" x14ac:dyDescent="0.25">
      <c r="A79" s="281" t="s">
        <v>126</v>
      </c>
      <c r="C79" s="33"/>
    </row>
    <row r="80" spans="1:35" ht="27.75" customHeight="1" x14ac:dyDescent="0.2">
      <c r="A80" s="645" t="s">
        <v>107</v>
      </c>
      <c r="B80" s="646"/>
      <c r="C80" s="654" t="s">
        <v>33</v>
      </c>
      <c r="D80" s="654" t="s">
        <v>160</v>
      </c>
      <c r="E80" s="654" t="s">
        <v>162</v>
      </c>
      <c r="F80" s="673" t="s">
        <v>84</v>
      </c>
      <c r="G80" s="674"/>
      <c r="H80" s="674"/>
      <c r="I80" s="674"/>
      <c r="J80" s="674"/>
      <c r="K80" s="674"/>
      <c r="L80" s="678"/>
      <c r="M80" s="673" t="s">
        <v>109</v>
      </c>
      <c r="N80" s="678"/>
      <c r="O80" s="690" t="s">
        <v>133</v>
      </c>
      <c r="P80" s="691"/>
      <c r="Q80" s="692"/>
      <c r="S80" s="24"/>
    </row>
    <row r="81" spans="1:36" ht="20.100000000000001" customHeight="1" x14ac:dyDescent="0.2">
      <c r="A81" s="647"/>
      <c r="B81" s="648"/>
      <c r="C81" s="647"/>
      <c r="D81" s="655"/>
      <c r="E81" s="655"/>
      <c r="F81" s="665" t="s">
        <v>22</v>
      </c>
      <c r="G81" s="695" t="s">
        <v>23</v>
      </c>
      <c r="H81" s="610" t="s">
        <v>24</v>
      </c>
      <c r="I81" s="613" t="s">
        <v>25</v>
      </c>
      <c r="J81" s="610" t="s">
        <v>26</v>
      </c>
      <c r="K81" s="610" t="s">
        <v>27</v>
      </c>
      <c r="L81" s="682" t="s">
        <v>28</v>
      </c>
      <c r="M81" s="679" t="s">
        <v>110</v>
      </c>
      <c r="N81" s="631" t="s">
        <v>29</v>
      </c>
      <c r="O81" s="642" t="s">
        <v>154</v>
      </c>
      <c r="P81" s="688" t="s">
        <v>155</v>
      </c>
      <c r="Q81" s="646" t="s">
        <v>132</v>
      </c>
      <c r="S81" s="24"/>
    </row>
    <row r="82" spans="1:36" ht="25.5" customHeight="1" x14ac:dyDescent="0.2">
      <c r="A82" s="647"/>
      <c r="B82" s="648"/>
      <c r="C82" s="647"/>
      <c r="D82" s="655"/>
      <c r="E82" s="655"/>
      <c r="F82" s="666"/>
      <c r="G82" s="696"/>
      <c r="H82" s="611"/>
      <c r="I82" s="614"/>
      <c r="J82" s="611"/>
      <c r="K82" s="611"/>
      <c r="L82" s="683"/>
      <c r="M82" s="680"/>
      <c r="N82" s="698"/>
      <c r="O82" s="701"/>
      <c r="P82" s="689"/>
      <c r="Q82" s="648"/>
      <c r="S82" s="24"/>
    </row>
    <row r="83" spans="1:36" ht="33.75" customHeight="1" x14ac:dyDescent="0.2">
      <c r="A83" s="649"/>
      <c r="B83" s="650"/>
      <c r="C83" s="647"/>
      <c r="D83" s="656"/>
      <c r="E83" s="656"/>
      <c r="F83" s="667"/>
      <c r="G83" s="697"/>
      <c r="H83" s="612"/>
      <c r="I83" s="615"/>
      <c r="J83" s="612"/>
      <c r="K83" s="612"/>
      <c r="L83" s="684"/>
      <c r="M83" s="681"/>
      <c r="N83" s="632"/>
      <c r="O83" s="643"/>
      <c r="P83" s="637"/>
      <c r="Q83" s="650"/>
      <c r="S83" s="24"/>
    </row>
    <row r="84" spans="1:36" ht="18.75" customHeight="1" x14ac:dyDescent="0.2">
      <c r="A84" s="659" t="s">
        <v>111</v>
      </c>
      <c r="B84" s="660"/>
      <c r="C84" s="137">
        <f>SUM(F84:Q84)</f>
        <v>0</v>
      </c>
      <c r="D84" s="268"/>
      <c r="E84" s="268"/>
      <c r="F84" s="159"/>
      <c r="G84" s="160"/>
      <c r="H84" s="161"/>
      <c r="I84" s="161"/>
      <c r="J84" s="161"/>
      <c r="K84" s="161"/>
      <c r="L84" s="162"/>
      <c r="M84" s="159"/>
      <c r="N84" s="138"/>
      <c r="O84" s="160"/>
      <c r="P84" s="161"/>
      <c r="Q84" s="400"/>
      <c r="R84" s="428" t="str">
        <f>Z84&amp;AA84</f>
        <v/>
      </c>
      <c r="S84" s="24"/>
      <c r="Z84" s="427" t="str">
        <f>IF(AE84=1,"* La suma del Total según grupo etario, gestantes y Personas que amamantan no pueden superar al Total por Sexo. ","")</f>
        <v/>
      </c>
      <c r="AA84" s="426"/>
      <c r="AB84" s="37"/>
      <c r="AC84" s="37"/>
      <c r="AE84" s="37">
        <f>IF(SUM(D84:E84)&lt;SUM(F84:L84,M84,O84:Q84),1,0)</f>
        <v>0</v>
      </c>
      <c r="AF84" s="37"/>
      <c r="AG84" s="37"/>
      <c r="AH84" s="37"/>
      <c r="AI84" s="37"/>
      <c r="AJ84" s="189"/>
    </row>
    <row r="85" spans="1:36" ht="18.75" customHeight="1" x14ac:dyDescent="0.2">
      <c r="A85" s="101" t="s">
        <v>112</v>
      </c>
      <c r="B85" s="102"/>
      <c r="C85" s="139">
        <f>SUM(F85:Q85)</f>
        <v>0</v>
      </c>
      <c r="D85" s="240"/>
      <c r="E85" s="240"/>
      <c r="F85" s="163"/>
      <c r="G85" s="164"/>
      <c r="H85" s="165"/>
      <c r="I85" s="165"/>
      <c r="J85" s="165"/>
      <c r="K85" s="165"/>
      <c r="L85" s="166"/>
      <c r="M85" s="140"/>
      <c r="N85" s="166"/>
      <c r="O85" s="164"/>
      <c r="P85" s="165"/>
      <c r="Q85" s="401"/>
      <c r="R85" s="428" t="str">
        <f t="shared" ref="R85:R87" si="9">Z85&amp;AA85</f>
        <v/>
      </c>
      <c r="S85" s="341"/>
      <c r="T85" s="341"/>
      <c r="U85" s="341"/>
      <c r="V85" s="341"/>
      <c r="W85" s="341"/>
      <c r="Z85" s="427" t="str">
        <f>IF(AE85=1,"* La suma del Total según grupo etario, gestantes y Personas que amamantan no pueden superar al Total por Sexo. ","")</f>
        <v/>
      </c>
      <c r="AA85" s="37"/>
      <c r="AB85" s="37"/>
      <c r="AC85" s="37"/>
      <c r="AE85" s="37">
        <f>IF(C85&lt;SUM(F85:L85,N85:Q85),1,0)</f>
        <v>0</v>
      </c>
      <c r="AF85" s="37"/>
      <c r="AG85" s="37"/>
      <c r="AH85" s="37"/>
      <c r="AI85" s="37"/>
      <c r="AJ85" s="189"/>
    </row>
    <row r="86" spans="1:36" ht="18.75" customHeight="1" x14ac:dyDescent="0.2">
      <c r="A86" s="652" t="s">
        <v>131</v>
      </c>
      <c r="B86" s="653"/>
      <c r="C86" s="179">
        <f>SUM(F86:H86)</f>
        <v>0</v>
      </c>
      <c r="D86" s="240"/>
      <c r="E86" s="240"/>
      <c r="F86" s="163"/>
      <c r="G86" s="164"/>
      <c r="H86" s="165"/>
      <c r="I86" s="127"/>
      <c r="J86" s="120"/>
      <c r="K86" s="120"/>
      <c r="L86" s="266"/>
      <c r="M86" s="140"/>
      <c r="N86" s="180"/>
      <c r="O86" s="158"/>
      <c r="P86" s="404"/>
      <c r="Q86" s="402"/>
      <c r="R86" s="428" t="str">
        <f t="shared" si="9"/>
        <v/>
      </c>
      <c r="S86" s="341"/>
      <c r="T86" s="341"/>
      <c r="U86" s="341"/>
      <c r="V86" s="341"/>
      <c r="W86" s="341"/>
      <c r="Z86" s="427" t="str">
        <f t="shared" ref="Z86:Z87" si="10">IF(AE86=1,"* El Total según grupo etario no puede superar al Total por Sexo. ","")</f>
        <v/>
      </c>
      <c r="AA86" s="37"/>
      <c r="AB86" s="37"/>
      <c r="AC86" s="37"/>
      <c r="AE86" s="37">
        <f t="shared" ref="AE86:AE87" si="11">IF(C86&lt;SUM(F86:L86),1,0)</f>
        <v>0</v>
      </c>
      <c r="AF86" s="37"/>
      <c r="AG86" s="37"/>
      <c r="AH86" s="37"/>
      <c r="AI86" s="37"/>
      <c r="AJ86" s="189"/>
    </row>
    <row r="87" spans="1:36" ht="18.75" customHeight="1" x14ac:dyDescent="0.2">
      <c r="A87" s="657" t="s">
        <v>129</v>
      </c>
      <c r="B87" s="658"/>
      <c r="C87" s="169">
        <f>SUM(F87:L87)</f>
        <v>0</v>
      </c>
      <c r="D87" s="269"/>
      <c r="E87" s="269"/>
      <c r="F87" s="175"/>
      <c r="G87" s="176"/>
      <c r="H87" s="176"/>
      <c r="I87" s="176"/>
      <c r="J87" s="202"/>
      <c r="K87" s="155"/>
      <c r="L87" s="239"/>
      <c r="M87" s="177"/>
      <c r="N87" s="168"/>
      <c r="O87" s="178"/>
      <c r="P87" s="405"/>
      <c r="Q87" s="403"/>
      <c r="R87" s="428" t="str">
        <f t="shared" si="9"/>
        <v/>
      </c>
      <c r="S87" s="341"/>
      <c r="T87" s="341"/>
      <c r="U87" s="341"/>
      <c r="V87" s="341"/>
      <c r="W87" s="341"/>
      <c r="Z87" s="427" t="str">
        <f t="shared" si="10"/>
        <v/>
      </c>
      <c r="AA87" s="37"/>
      <c r="AB87" s="37"/>
      <c r="AC87" s="37"/>
      <c r="AE87" s="37">
        <f t="shared" si="11"/>
        <v>0</v>
      </c>
      <c r="AF87" s="37"/>
      <c r="AG87" s="37"/>
      <c r="AH87" s="37"/>
      <c r="AI87" s="37"/>
      <c r="AJ87" s="189"/>
    </row>
    <row r="88" spans="1:36" ht="18.75" customHeight="1" x14ac:dyDescent="0.2">
      <c r="A88" s="649" t="s">
        <v>33</v>
      </c>
      <c r="B88" s="651"/>
      <c r="C88" s="169">
        <f>SUM(D88:E88)</f>
        <v>0</v>
      </c>
      <c r="D88" s="169">
        <f t="shared" ref="D88:L88" si="12">SUM(D84:D87)</f>
        <v>0</v>
      </c>
      <c r="E88" s="169">
        <f t="shared" si="12"/>
        <v>0</v>
      </c>
      <c r="F88" s="147">
        <f>SUM(F84:F87)</f>
        <v>0</v>
      </c>
      <c r="G88" s="200">
        <f t="shared" si="12"/>
        <v>0</v>
      </c>
      <c r="H88" s="200">
        <f t="shared" si="12"/>
        <v>0</v>
      </c>
      <c r="I88" s="200">
        <f t="shared" si="12"/>
        <v>0</v>
      </c>
      <c r="J88" s="200">
        <f t="shared" si="12"/>
        <v>0</v>
      </c>
      <c r="K88" s="200">
        <f t="shared" si="12"/>
        <v>0</v>
      </c>
      <c r="L88" s="254">
        <f t="shared" si="12"/>
        <v>0</v>
      </c>
      <c r="M88" s="147">
        <f>SUM(M84:M87)</f>
        <v>0</v>
      </c>
      <c r="N88" s="203">
        <f>SUM(N84:N87)</f>
        <v>0</v>
      </c>
      <c r="O88" s="147">
        <f>SUM(O84:O85)</f>
        <v>0</v>
      </c>
      <c r="P88" s="200">
        <f>SUM(P84:P85)</f>
        <v>0</v>
      </c>
      <c r="Q88" s="254">
        <f>SUM(Q84:Q85)</f>
        <v>0</v>
      </c>
      <c r="R88" s="428"/>
      <c r="S88" s="341"/>
      <c r="T88" s="341"/>
      <c r="U88" s="341"/>
      <c r="V88" s="341"/>
      <c r="W88" s="341"/>
      <c r="Z88" s="28"/>
      <c r="AA88" s="28"/>
      <c r="AB88" s="28"/>
      <c r="AC88" s="28"/>
      <c r="AE88" s="28"/>
      <c r="AF88" s="28"/>
      <c r="AG88" s="28"/>
      <c r="AH88" s="28"/>
      <c r="AI88" s="28"/>
      <c r="AJ88" s="189"/>
    </row>
    <row r="89" spans="1:36" ht="18.75" customHeight="1" x14ac:dyDescent="0.2">
      <c r="A89" s="661" t="s">
        <v>85</v>
      </c>
      <c r="B89" s="662"/>
      <c r="C89" s="146">
        <f>SUM(F89:Q89)</f>
        <v>0</v>
      </c>
      <c r="D89" s="253"/>
      <c r="E89" s="270"/>
      <c r="F89" s="170"/>
      <c r="G89" s="167"/>
      <c r="H89" s="167"/>
      <c r="I89" s="167"/>
      <c r="J89" s="171"/>
      <c r="K89" s="172"/>
      <c r="L89" s="255"/>
      <c r="M89" s="173"/>
      <c r="N89" s="174"/>
      <c r="O89" s="173"/>
      <c r="P89" s="407"/>
      <c r="Q89" s="406"/>
      <c r="R89" s="428" t="str">
        <f>Z89&amp;AB89&amp;AA89</f>
        <v/>
      </c>
      <c r="S89" s="341"/>
      <c r="T89" s="341"/>
      <c r="U89" s="341"/>
      <c r="V89" s="341"/>
      <c r="W89" s="341"/>
      <c r="Z89" s="37" t="str">
        <f>IF(AE89=1,"* La suma del Total según grupo etario, gestantes y Personas que amamantan no pueden superar al Total por Sexo. ","")</f>
        <v/>
      </c>
      <c r="AA89" s="37" t="str">
        <f>IF(AF89=1,"* Compruebe que lo ingresado en Programas Sociales no supere al Total registrado en los subprogramas. ","")</f>
        <v/>
      </c>
      <c r="AB89" s="425" t="str">
        <f>IF(AG89=1,"* El Total registrado en Programas Sociales no puede ser mayor al Total registrado en los subprogramas. ","")</f>
        <v/>
      </c>
      <c r="AC89" s="37"/>
      <c r="AE89" s="37">
        <f>IF(SUM(D89:E89)&lt;SUM(F89:Q89),1,0)</f>
        <v>0</v>
      </c>
      <c r="AF89" s="37">
        <f>IF(OR(D89&gt;D88,E89&gt;E88,F89&gt;F88,G89&gt;G88,H89&gt;H88,I89&gt;I88,J89&gt;J88,K89&gt;K88,L89&gt;L88,M89&gt;M88,N89&gt;N88,O89&gt;O88,P89&gt;P88,Q89&gt;Q88),1,0)</f>
        <v>0</v>
      </c>
      <c r="AG89" s="37">
        <f>IF(C89&gt;C88,1,0)</f>
        <v>0</v>
      </c>
      <c r="AH89" s="37"/>
      <c r="AI89" s="37"/>
      <c r="AJ89" s="189"/>
    </row>
    <row r="90" spans="1:36" ht="15" customHeight="1" x14ac:dyDescent="0.2">
      <c r="A90" s="28" t="s">
        <v>114</v>
      </c>
      <c r="B90" s="98"/>
      <c r="C90" s="99"/>
      <c r="D90" s="100"/>
      <c r="E90" s="100"/>
      <c r="F90" s="100"/>
      <c r="G90" s="100"/>
      <c r="H90" s="100"/>
      <c r="I90" s="99"/>
      <c r="J90" s="99"/>
      <c r="K90" s="99"/>
      <c r="L90" s="99"/>
      <c r="M90" s="99"/>
      <c r="N90" s="99"/>
      <c r="O90" s="99"/>
      <c r="R90" s="24"/>
      <c r="AA90" s="189"/>
      <c r="AB90" s="189"/>
      <c r="AC90" s="189"/>
      <c r="AD90" s="189"/>
      <c r="AE90" s="189"/>
      <c r="AF90" s="189"/>
      <c r="AG90" s="189"/>
      <c r="AH90" s="189"/>
      <c r="AI90" s="189"/>
    </row>
    <row r="91" spans="1:36" ht="15" customHeight="1" x14ac:dyDescent="0.2">
      <c r="B91" s="98"/>
      <c r="C91" s="99"/>
      <c r="D91" s="100"/>
      <c r="E91" s="100"/>
      <c r="F91" s="100"/>
      <c r="G91" s="100"/>
      <c r="H91" s="100"/>
      <c r="I91" s="99"/>
      <c r="J91" s="99"/>
      <c r="K91" s="99"/>
      <c r="L91" s="99"/>
      <c r="M91" s="99"/>
      <c r="N91" s="99"/>
      <c r="O91" s="99"/>
      <c r="R91" s="24"/>
      <c r="AA91" s="189"/>
      <c r="AB91" s="189"/>
      <c r="AC91" s="189"/>
      <c r="AD91" s="189"/>
      <c r="AE91" s="189"/>
      <c r="AF91" s="189"/>
      <c r="AG91" s="189"/>
      <c r="AH91" s="189"/>
      <c r="AI91" s="189"/>
    </row>
    <row r="92" spans="1:36" ht="30.75" customHeight="1" x14ac:dyDescent="0.25">
      <c r="A92" s="281" t="s">
        <v>127</v>
      </c>
      <c r="G92" s="33"/>
      <c r="H92" s="33"/>
      <c r="R92" s="24"/>
      <c r="AA92" s="189"/>
      <c r="AB92" s="189"/>
      <c r="AC92" s="189"/>
      <c r="AD92" s="189"/>
      <c r="AE92" s="189"/>
      <c r="AF92" s="189"/>
      <c r="AG92" s="189"/>
      <c r="AH92" s="189"/>
      <c r="AI92" s="189"/>
    </row>
    <row r="93" spans="1:36" ht="21" customHeight="1" x14ac:dyDescent="0.2">
      <c r="A93" s="645" t="s">
        <v>108</v>
      </c>
      <c r="B93" s="646"/>
      <c r="C93" s="654" t="s">
        <v>30</v>
      </c>
      <c r="D93" s="640" t="s">
        <v>98</v>
      </c>
      <c r="E93" s="641"/>
      <c r="F93" s="654" t="s">
        <v>115</v>
      </c>
      <c r="G93" s="630" t="s">
        <v>100</v>
      </c>
      <c r="H93" s="630"/>
      <c r="I93" s="630"/>
      <c r="J93" s="630"/>
      <c r="K93" s="630"/>
      <c r="L93" s="630"/>
      <c r="M93" s="630"/>
      <c r="N93" s="616" t="s">
        <v>103</v>
      </c>
      <c r="P93" s="24"/>
      <c r="X93" s="188"/>
      <c r="Y93" s="189"/>
      <c r="Z93" s="189"/>
      <c r="AA93" s="189"/>
      <c r="AB93" s="189"/>
      <c r="AC93" s="189"/>
      <c r="AD93" s="189"/>
      <c r="AE93" s="189"/>
      <c r="AF93" s="189"/>
      <c r="AG93" s="189"/>
    </row>
    <row r="94" spans="1:36" ht="23.25" customHeight="1" x14ac:dyDescent="0.2">
      <c r="A94" s="647"/>
      <c r="B94" s="648"/>
      <c r="C94" s="655"/>
      <c r="D94" s="642" t="s">
        <v>134</v>
      </c>
      <c r="E94" s="631" t="s">
        <v>31</v>
      </c>
      <c r="F94" s="617"/>
      <c r="G94" s="644" t="s">
        <v>135</v>
      </c>
      <c r="H94" s="644"/>
      <c r="I94" s="644"/>
      <c r="J94" s="635" t="s">
        <v>101</v>
      </c>
      <c r="K94" s="636" t="s">
        <v>159</v>
      </c>
      <c r="L94" s="633" t="s">
        <v>32</v>
      </c>
      <c r="M94" s="634" t="s">
        <v>116</v>
      </c>
      <c r="N94" s="617"/>
      <c r="P94" s="24"/>
      <c r="X94" s="188"/>
      <c r="Y94" s="189"/>
      <c r="Z94" s="189"/>
      <c r="AA94" s="189"/>
      <c r="AB94" s="189"/>
      <c r="AC94" s="189"/>
      <c r="AD94" s="189"/>
      <c r="AE94" s="189"/>
      <c r="AF94" s="189"/>
      <c r="AG94" s="189"/>
    </row>
    <row r="95" spans="1:36" ht="26.25" customHeight="1" x14ac:dyDescent="0.2">
      <c r="A95" s="649"/>
      <c r="B95" s="650"/>
      <c r="C95" s="656"/>
      <c r="D95" s="643"/>
      <c r="E95" s="632"/>
      <c r="F95" s="618"/>
      <c r="G95" s="34" t="s">
        <v>118</v>
      </c>
      <c r="H95" s="35" t="s">
        <v>119</v>
      </c>
      <c r="I95" s="36" t="s">
        <v>33</v>
      </c>
      <c r="J95" s="635"/>
      <c r="K95" s="637"/>
      <c r="L95" s="633"/>
      <c r="M95" s="634"/>
      <c r="N95" s="618"/>
      <c r="P95" s="24"/>
      <c r="X95" s="188"/>
      <c r="Y95" s="189"/>
      <c r="Z95" s="189"/>
      <c r="AA95" s="189"/>
      <c r="AB95" s="189"/>
      <c r="AC95" s="189"/>
      <c r="AD95" s="189"/>
      <c r="AE95" s="189"/>
      <c r="AF95" s="189"/>
      <c r="AG95" s="189"/>
    </row>
    <row r="96" spans="1:36" ht="18" customHeight="1" x14ac:dyDescent="0.2">
      <c r="A96" s="620" t="s">
        <v>78</v>
      </c>
      <c r="B96" s="621"/>
      <c r="C96" s="589"/>
      <c r="D96" s="580"/>
      <c r="E96" s="508"/>
      <c r="F96" s="509"/>
      <c r="G96" s="510"/>
      <c r="H96" s="511"/>
      <c r="I96" s="512"/>
      <c r="J96" s="513"/>
      <c r="K96" s="514"/>
      <c r="L96" s="515"/>
      <c r="M96" s="509"/>
      <c r="N96" s="509"/>
      <c r="P96" s="24"/>
      <c r="X96" s="188"/>
      <c r="Y96" s="189"/>
      <c r="Z96" s="189"/>
      <c r="AA96" s="189"/>
      <c r="AB96" s="189"/>
      <c r="AC96" s="189"/>
      <c r="AD96" s="189"/>
      <c r="AE96" s="189"/>
      <c r="AF96" s="189"/>
      <c r="AG96" s="189"/>
    </row>
    <row r="97" spans="1:439" ht="18" customHeight="1" x14ac:dyDescent="0.2">
      <c r="A97" s="578" t="s">
        <v>167</v>
      </c>
      <c r="B97" s="276"/>
      <c r="C97" s="590"/>
      <c r="D97" s="581"/>
      <c r="E97" s="462"/>
      <c r="F97" s="252">
        <f t="shared" ref="F97:F101" si="13">SUM(C97:E97)</f>
        <v>0</v>
      </c>
      <c r="G97" s="486">
        <f>C14+C21</f>
        <v>0</v>
      </c>
      <c r="H97" s="487">
        <f>+C56+C63</f>
        <v>0</v>
      </c>
      <c r="I97" s="485">
        <f t="shared" ref="I97:I102" si="14">+G97+H97</f>
        <v>0</v>
      </c>
      <c r="J97" s="103"/>
      <c r="K97" s="115"/>
      <c r="L97" s="196"/>
      <c r="M97" s="252">
        <f>SUM(I97:L97)</f>
        <v>0</v>
      </c>
      <c r="N97" s="252">
        <f t="shared" ref="N97" si="15">F97-M97</f>
        <v>0</v>
      </c>
      <c r="P97" s="24"/>
      <c r="X97" s="188"/>
      <c r="Y97" s="189"/>
      <c r="Z97" s="189"/>
      <c r="AA97" s="189"/>
      <c r="AB97" s="189"/>
      <c r="AC97" s="189"/>
      <c r="AD97" s="189"/>
      <c r="AE97" s="189"/>
      <c r="AF97" s="189"/>
      <c r="AG97" s="189"/>
    </row>
    <row r="98" spans="1:439" ht="18" customHeight="1" x14ac:dyDescent="0.2">
      <c r="A98" s="622" t="s">
        <v>79</v>
      </c>
      <c r="B98" s="623"/>
      <c r="C98" s="591"/>
      <c r="D98" s="582"/>
      <c r="E98" s="516"/>
      <c r="F98" s="509"/>
      <c r="G98" s="517"/>
      <c r="H98" s="457"/>
      <c r="I98" s="512"/>
      <c r="J98" s="518"/>
      <c r="K98" s="519"/>
      <c r="L98" s="515"/>
      <c r="M98" s="509"/>
      <c r="N98" s="509"/>
      <c r="P98" s="24"/>
      <c r="X98" s="188"/>
      <c r="Y98" s="189"/>
      <c r="Z98" s="189"/>
      <c r="AA98" s="189"/>
      <c r="AB98" s="189"/>
      <c r="AC98" s="189"/>
      <c r="AD98" s="189"/>
      <c r="AE98" s="189"/>
      <c r="AF98" s="189"/>
      <c r="AG98" s="189"/>
    </row>
    <row r="99" spans="1:439" ht="18" customHeight="1" x14ac:dyDescent="0.2">
      <c r="A99" s="578" t="s">
        <v>166</v>
      </c>
      <c r="B99" s="276"/>
      <c r="C99" s="590"/>
      <c r="D99" s="581"/>
      <c r="E99" s="462"/>
      <c r="F99" s="252">
        <f t="shared" si="13"/>
        <v>0</v>
      </c>
      <c r="G99" s="486">
        <f>C16+C23</f>
        <v>0</v>
      </c>
      <c r="H99" s="487">
        <f>+C58+C65</f>
        <v>0</v>
      </c>
      <c r="I99" s="485">
        <f t="shared" si="14"/>
        <v>0</v>
      </c>
      <c r="J99" s="459"/>
      <c r="K99" s="459"/>
      <c r="L99" s="459"/>
      <c r="M99" s="252">
        <f t="shared" ref="M99:M105" si="16">SUM(I99:L99)</f>
        <v>0</v>
      </c>
      <c r="N99" s="252">
        <f t="shared" ref="N99:N105" si="17">F99-M99</f>
        <v>0</v>
      </c>
      <c r="P99" s="24"/>
      <c r="X99" s="188"/>
      <c r="Y99" s="189"/>
      <c r="Z99" s="189"/>
      <c r="AA99" s="189"/>
      <c r="AB99" s="189"/>
      <c r="AC99" s="189"/>
      <c r="AD99" s="189"/>
      <c r="AE99" s="189"/>
      <c r="AF99" s="189"/>
      <c r="AG99" s="189"/>
    </row>
    <row r="100" spans="1:439" ht="18" customHeight="1" x14ac:dyDescent="0.2">
      <c r="A100" s="624" t="s">
        <v>82</v>
      </c>
      <c r="B100" s="625"/>
      <c r="C100" s="590"/>
      <c r="D100" s="581"/>
      <c r="E100" s="462"/>
      <c r="F100" s="252">
        <f t="shared" si="13"/>
        <v>0</v>
      </c>
      <c r="G100" s="486">
        <f>C24+C30</f>
        <v>0</v>
      </c>
      <c r="H100" s="487">
        <f>+C66+C72</f>
        <v>0</v>
      </c>
      <c r="I100" s="485">
        <f t="shared" si="14"/>
        <v>0</v>
      </c>
      <c r="J100" s="459"/>
      <c r="K100" s="459"/>
      <c r="L100" s="459"/>
      <c r="M100" s="252">
        <f t="shared" si="16"/>
        <v>0</v>
      </c>
      <c r="N100" s="252">
        <f t="shared" si="17"/>
        <v>0</v>
      </c>
      <c r="P100" s="24"/>
      <c r="X100" s="188"/>
      <c r="Y100" s="189"/>
      <c r="Z100" s="189"/>
      <c r="AA100" s="189"/>
      <c r="AB100" s="189"/>
      <c r="AC100" s="189"/>
      <c r="AD100" s="189"/>
      <c r="AE100" s="189"/>
      <c r="AF100" s="189"/>
      <c r="AG100" s="189"/>
    </row>
    <row r="101" spans="1:439" ht="18" customHeight="1" x14ac:dyDescent="0.2">
      <c r="A101" s="29" t="s">
        <v>80</v>
      </c>
      <c r="B101" s="38"/>
      <c r="C101" s="592"/>
      <c r="D101" s="583"/>
      <c r="E101" s="306"/>
      <c r="F101" s="384">
        <f t="shared" si="13"/>
        <v>0</v>
      </c>
      <c r="G101" s="386">
        <f>+C17+C25</f>
        <v>0</v>
      </c>
      <c r="H101" s="387">
        <f>+C59+C67</f>
        <v>0</v>
      </c>
      <c r="I101" s="385">
        <f t="shared" si="14"/>
        <v>0</v>
      </c>
      <c r="J101" s="267"/>
      <c r="K101" s="267"/>
      <c r="L101" s="306"/>
      <c r="M101" s="463">
        <f t="shared" si="16"/>
        <v>0</v>
      </c>
      <c r="N101" s="385">
        <f t="shared" si="17"/>
        <v>0</v>
      </c>
      <c r="P101" s="24"/>
      <c r="X101" s="188"/>
      <c r="Y101" s="189"/>
      <c r="Z101" s="189"/>
      <c r="AA101" s="189"/>
      <c r="AB101" s="189"/>
      <c r="AC101" s="189"/>
      <c r="AD101" s="189"/>
      <c r="AE101" s="189"/>
      <c r="AF101" s="189"/>
      <c r="AG101" s="189"/>
    </row>
    <row r="102" spans="1:439" s="204" customFormat="1" ht="18" customHeight="1" x14ac:dyDescent="0.2">
      <c r="A102" s="626" t="s">
        <v>81</v>
      </c>
      <c r="B102" s="627"/>
      <c r="C102" s="593"/>
      <c r="D102" s="584"/>
      <c r="E102" s="363"/>
      <c r="F102" s="299">
        <f>SUM(C102:E102)</f>
        <v>0</v>
      </c>
      <c r="G102" s="307">
        <f>C18+C26+C29</f>
        <v>0</v>
      </c>
      <c r="H102" s="298">
        <f>+C60+C68+C71</f>
        <v>0</v>
      </c>
      <c r="I102" s="308">
        <f t="shared" si="14"/>
        <v>0</v>
      </c>
      <c r="J102" s="366"/>
      <c r="K102" s="366"/>
      <c r="L102" s="367"/>
      <c r="M102" s="394">
        <f t="shared" si="16"/>
        <v>0</v>
      </c>
      <c r="N102" s="395">
        <f t="shared" si="17"/>
        <v>0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191"/>
      <c r="AA102" s="191"/>
      <c r="AB102" s="191"/>
      <c r="AC102" s="191"/>
      <c r="AD102" s="191"/>
      <c r="AE102" s="191"/>
      <c r="AF102" s="191"/>
      <c r="AG102" s="191"/>
      <c r="AH102" s="191"/>
      <c r="AI102" s="191"/>
      <c r="AJ102" s="191"/>
      <c r="AK102" s="191"/>
      <c r="AL102" s="191"/>
      <c r="AM102" s="191"/>
      <c r="AN102" s="191"/>
      <c r="AO102" s="191"/>
      <c r="AP102" s="191"/>
      <c r="AQ102" s="191"/>
      <c r="AR102" s="191"/>
      <c r="AS102" s="191"/>
      <c r="AT102" s="191"/>
      <c r="AU102" s="191"/>
      <c r="AV102" s="191"/>
      <c r="AW102" s="191"/>
      <c r="AX102" s="191"/>
      <c r="AY102" s="191"/>
      <c r="AZ102" s="191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  <c r="KO102" s="24"/>
      <c r="KP102" s="24"/>
      <c r="KQ102" s="24"/>
      <c r="KR102" s="24"/>
      <c r="KS102" s="24"/>
      <c r="KT102" s="24"/>
      <c r="KU102" s="24"/>
      <c r="KV102" s="24"/>
      <c r="KW102" s="24"/>
      <c r="KX102" s="24"/>
      <c r="KY102" s="24"/>
      <c r="KZ102" s="24"/>
      <c r="LA102" s="24"/>
      <c r="LB102" s="24"/>
      <c r="LC102" s="24"/>
      <c r="LD102" s="24"/>
      <c r="LE102" s="24"/>
      <c r="LF102" s="24"/>
      <c r="LG102" s="24"/>
      <c r="LH102" s="24"/>
      <c r="LI102" s="24"/>
      <c r="LJ102" s="24"/>
      <c r="LK102" s="24"/>
      <c r="LL102" s="24"/>
      <c r="LM102" s="24"/>
      <c r="LN102" s="24"/>
      <c r="LO102" s="24"/>
      <c r="LP102" s="24"/>
      <c r="LQ102" s="24"/>
      <c r="LR102" s="24"/>
      <c r="LS102" s="24"/>
      <c r="LT102" s="24"/>
      <c r="LU102" s="24"/>
      <c r="LV102" s="24"/>
      <c r="LW102" s="24"/>
      <c r="LX102" s="24"/>
      <c r="LY102" s="24"/>
      <c r="LZ102" s="24"/>
      <c r="MA102" s="24"/>
      <c r="MB102" s="24"/>
      <c r="MC102" s="24"/>
      <c r="MD102" s="24"/>
      <c r="ME102" s="24"/>
      <c r="MF102" s="24"/>
      <c r="MG102" s="24"/>
      <c r="MH102" s="24"/>
      <c r="MI102" s="24"/>
      <c r="MJ102" s="24"/>
      <c r="MK102" s="24"/>
      <c r="ML102" s="24"/>
      <c r="MM102" s="24"/>
      <c r="MN102" s="24"/>
      <c r="MO102" s="24"/>
      <c r="MP102" s="24"/>
      <c r="MQ102" s="24"/>
      <c r="MR102" s="24"/>
      <c r="MS102" s="24"/>
      <c r="MT102" s="24"/>
      <c r="MU102" s="24"/>
      <c r="MV102" s="24"/>
      <c r="MW102" s="24"/>
      <c r="MX102" s="24"/>
      <c r="MY102" s="24"/>
      <c r="MZ102" s="24"/>
      <c r="NA102" s="24"/>
      <c r="NB102" s="24"/>
      <c r="NC102" s="24"/>
      <c r="ND102" s="24"/>
      <c r="NE102" s="24"/>
      <c r="NF102" s="24"/>
      <c r="NG102" s="24"/>
      <c r="NH102" s="24"/>
      <c r="NI102" s="24"/>
      <c r="NJ102" s="24"/>
      <c r="NK102" s="24"/>
      <c r="NL102" s="24"/>
      <c r="NM102" s="24"/>
      <c r="NN102" s="24"/>
      <c r="NO102" s="24"/>
      <c r="NP102" s="24"/>
      <c r="NQ102" s="24"/>
      <c r="NR102" s="24"/>
      <c r="NS102" s="24"/>
      <c r="NT102" s="24"/>
      <c r="NU102" s="24"/>
      <c r="NV102" s="24"/>
      <c r="NW102" s="24"/>
      <c r="NX102" s="24"/>
      <c r="NY102" s="24"/>
      <c r="NZ102" s="24"/>
      <c r="OA102" s="24"/>
      <c r="OB102" s="24"/>
      <c r="OC102" s="24"/>
      <c r="OD102" s="24"/>
      <c r="OE102" s="24"/>
      <c r="OF102" s="24"/>
      <c r="OG102" s="24"/>
      <c r="OH102" s="24"/>
      <c r="OI102" s="24"/>
      <c r="OJ102" s="24"/>
      <c r="OK102" s="24"/>
      <c r="OL102" s="24"/>
      <c r="OM102" s="24"/>
      <c r="ON102" s="24"/>
      <c r="OO102" s="24"/>
      <c r="OP102" s="24"/>
      <c r="OQ102" s="24"/>
      <c r="OR102" s="24"/>
      <c r="OS102" s="24"/>
      <c r="OT102" s="24"/>
      <c r="OU102" s="24"/>
      <c r="OV102" s="24"/>
      <c r="OW102" s="24"/>
      <c r="OX102" s="24"/>
      <c r="OY102" s="24"/>
      <c r="OZ102" s="24"/>
      <c r="PA102" s="24"/>
      <c r="PB102" s="24"/>
      <c r="PC102" s="24"/>
      <c r="PD102" s="24"/>
      <c r="PE102" s="24"/>
      <c r="PF102" s="24"/>
      <c r="PG102" s="24"/>
      <c r="PH102" s="24"/>
      <c r="PI102" s="24"/>
      <c r="PJ102" s="24"/>
      <c r="PK102" s="24"/>
      <c r="PL102" s="24"/>
      <c r="PM102" s="24"/>
      <c r="PN102" s="24"/>
      <c r="PO102" s="24"/>
      <c r="PP102" s="24"/>
      <c r="PQ102" s="24"/>
      <c r="PR102" s="24"/>
      <c r="PS102" s="24"/>
      <c r="PT102" s="24"/>
      <c r="PU102" s="24"/>
      <c r="PV102" s="24"/>
      <c r="PW102" s="24"/>
    </row>
    <row r="103" spans="1:439" s="204" customFormat="1" ht="18" customHeight="1" x14ac:dyDescent="0.2">
      <c r="A103" s="628" t="s">
        <v>117</v>
      </c>
      <c r="B103" s="629"/>
      <c r="C103" s="594"/>
      <c r="D103" s="585"/>
      <c r="E103" s="364"/>
      <c r="F103" s="389">
        <f t="shared" ref="F103:F105" si="18">SUM(C103:E103)</f>
        <v>0</v>
      </c>
      <c r="G103" s="309">
        <f>C28</f>
        <v>0</v>
      </c>
      <c r="H103" s="390">
        <f>C70</f>
        <v>0</v>
      </c>
      <c r="I103" s="310">
        <f>+G103+H103</f>
        <v>0</v>
      </c>
      <c r="J103" s="368"/>
      <c r="K103" s="369"/>
      <c r="L103" s="370"/>
      <c r="M103" s="396">
        <f t="shared" si="16"/>
        <v>0</v>
      </c>
      <c r="N103" s="389">
        <f t="shared" si="17"/>
        <v>0</v>
      </c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191"/>
      <c r="AA103" s="191"/>
      <c r="AB103" s="191"/>
      <c r="AC103" s="191"/>
      <c r="AD103" s="191"/>
      <c r="AE103" s="191"/>
      <c r="AF103" s="191"/>
      <c r="AG103" s="191"/>
      <c r="AH103" s="191"/>
      <c r="AI103" s="191"/>
      <c r="AJ103" s="191"/>
      <c r="AK103" s="191"/>
      <c r="AL103" s="191"/>
      <c r="AM103" s="191"/>
      <c r="AN103" s="191"/>
      <c r="AO103" s="191"/>
      <c r="AP103" s="191"/>
      <c r="AQ103" s="191"/>
      <c r="AR103" s="191"/>
      <c r="AS103" s="191"/>
      <c r="AT103" s="191"/>
      <c r="AU103" s="191"/>
      <c r="AV103" s="191"/>
      <c r="AW103" s="191"/>
      <c r="AX103" s="191"/>
      <c r="AY103" s="191"/>
      <c r="AZ103" s="191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  <c r="KO103" s="24"/>
      <c r="KP103" s="24"/>
      <c r="KQ103" s="24"/>
      <c r="KR103" s="24"/>
      <c r="KS103" s="24"/>
      <c r="KT103" s="24"/>
      <c r="KU103" s="24"/>
      <c r="KV103" s="24"/>
      <c r="KW103" s="24"/>
      <c r="KX103" s="24"/>
      <c r="KY103" s="24"/>
      <c r="KZ103" s="24"/>
      <c r="LA103" s="24"/>
      <c r="LB103" s="24"/>
      <c r="LC103" s="24"/>
      <c r="LD103" s="24"/>
      <c r="LE103" s="24"/>
      <c r="LF103" s="24"/>
      <c r="LG103" s="24"/>
      <c r="LH103" s="24"/>
      <c r="LI103" s="24"/>
      <c r="LJ103" s="24"/>
      <c r="LK103" s="24"/>
      <c r="LL103" s="24"/>
      <c r="LM103" s="24"/>
      <c r="LN103" s="24"/>
      <c r="LO103" s="24"/>
      <c r="LP103" s="24"/>
      <c r="LQ103" s="24"/>
      <c r="LR103" s="24"/>
      <c r="LS103" s="24"/>
      <c r="LT103" s="24"/>
      <c r="LU103" s="24"/>
      <c r="LV103" s="24"/>
      <c r="LW103" s="24"/>
      <c r="LX103" s="24"/>
      <c r="LY103" s="24"/>
      <c r="LZ103" s="24"/>
      <c r="MA103" s="24"/>
      <c r="MB103" s="24"/>
      <c r="MC103" s="24"/>
      <c r="MD103" s="24"/>
      <c r="ME103" s="24"/>
      <c r="MF103" s="24"/>
      <c r="MG103" s="24"/>
      <c r="MH103" s="24"/>
      <c r="MI103" s="24"/>
      <c r="MJ103" s="24"/>
      <c r="MK103" s="24"/>
      <c r="ML103" s="24"/>
      <c r="MM103" s="24"/>
      <c r="MN103" s="24"/>
      <c r="MO103" s="24"/>
      <c r="MP103" s="24"/>
      <c r="MQ103" s="24"/>
      <c r="MR103" s="24"/>
      <c r="MS103" s="24"/>
      <c r="MT103" s="24"/>
      <c r="MU103" s="24"/>
      <c r="MV103" s="24"/>
      <c r="MW103" s="24"/>
      <c r="MX103" s="24"/>
      <c r="MY103" s="24"/>
      <c r="MZ103" s="24"/>
      <c r="NA103" s="24"/>
      <c r="NB103" s="24"/>
      <c r="NC103" s="24"/>
      <c r="ND103" s="24"/>
      <c r="NE103" s="24"/>
      <c r="NF103" s="24"/>
      <c r="NG103" s="24"/>
      <c r="NH103" s="24"/>
      <c r="NI103" s="24"/>
      <c r="NJ103" s="24"/>
      <c r="NK103" s="24"/>
      <c r="NL103" s="24"/>
      <c r="NM103" s="24"/>
      <c r="NN103" s="24"/>
      <c r="NO103" s="24"/>
      <c r="NP103" s="24"/>
      <c r="NQ103" s="24"/>
      <c r="NR103" s="24"/>
      <c r="NS103" s="24"/>
      <c r="NT103" s="24"/>
      <c r="NU103" s="24"/>
      <c r="NV103" s="24"/>
      <c r="NW103" s="24"/>
      <c r="NX103" s="24"/>
      <c r="NY103" s="24"/>
      <c r="NZ103" s="24"/>
      <c r="OA103" s="24"/>
      <c r="OB103" s="24"/>
      <c r="OC103" s="24"/>
      <c r="OD103" s="24"/>
      <c r="OE103" s="24"/>
      <c r="OF103" s="24"/>
      <c r="OG103" s="24"/>
      <c r="OH103" s="24"/>
      <c r="OI103" s="24"/>
      <c r="OJ103" s="24"/>
      <c r="OK103" s="24"/>
      <c r="OL103" s="24"/>
      <c r="OM103" s="24"/>
      <c r="ON103" s="24"/>
      <c r="OO103" s="24"/>
      <c r="OP103" s="24"/>
      <c r="OQ103" s="24"/>
      <c r="OR103" s="24"/>
      <c r="OS103" s="24"/>
      <c r="OT103" s="24"/>
      <c r="OU103" s="24"/>
      <c r="OV103" s="24"/>
      <c r="OW103" s="24"/>
      <c r="OX103" s="24"/>
      <c r="OY103" s="24"/>
      <c r="OZ103" s="24"/>
      <c r="PA103" s="24"/>
      <c r="PB103" s="24"/>
      <c r="PC103" s="24"/>
      <c r="PD103" s="24"/>
      <c r="PE103" s="24"/>
      <c r="PF103" s="24"/>
      <c r="PG103" s="24"/>
      <c r="PH103" s="24"/>
      <c r="PI103" s="24"/>
      <c r="PJ103" s="24"/>
      <c r="PK103" s="24"/>
      <c r="PL103" s="24"/>
      <c r="PM103" s="24"/>
      <c r="PN103" s="24"/>
      <c r="PO103" s="24"/>
      <c r="PP103" s="24"/>
      <c r="PQ103" s="24"/>
      <c r="PR103" s="24"/>
      <c r="PS103" s="24"/>
      <c r="PT103" s="24"/>
      <c r="PU103" s="24"/>
      <c r="PV103" s="24"/>
      <c r="PW103" s="24"/>
    </row>
    <row r="104" spans="1:439" s="204" customFormat="1" ht="18" customHeight="1" x14ac:dyDescent="0.2">
      <c r="A104" s="624" t="s">
        <v>122</v>
      </c>
      <c r="B104" s="625"/>
      <c r="C104" s="595"/>
      <c r="D104" s="586"/>
      <c r="E104" s="362"/>
      <c r="F104" s="388">
        <f t="shared" si="18"/>
        <v>0</v>
      </c>
      <c r="G104" s="296">
        <f>C32</f>
        <v>0</v>
      </c>
      <c r="H104" s="391">
        <f>C74</f>
        <v>0</v>
      </c>
      <c r="I104" s="300">
        <f t="shared" ref="I104:I105" si="19">+G104+H104</f>
        <v>0</v>
      </c>
      <c r="J104" s="371"/>
      <c r="K104" s="372"/>
      <c r="L104" s="373"/>
      <c r="M104" s="393">
        <f t="shared" si="16"/>
        <v>0</v>
      </c>
      <c r="N104" s="397">
        <f t="shared" si="17"/>
        <v>0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191"/>
      <c r="AA104" s="191"/>
      <c r="AB104" s="191"/>
      <c r="AC104" s="191"/>
      <c r="AD104" s="191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1"/>
      <c r="AR104" s="191"/>
      <c r="AS104" s="191"/>
      <c r="AT104" s="191"/>
      <c r="AU104" s="191"/>
      <c r="AV104" s="191"/>
      <c r="AW104" s="191"/>
      <c r="AX104" s="191"/>
      <c r="AY104" s="191"/>
      <c r="AZ104" s="191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  <c r="KO104" s="24"/>
      <c r="KP104" s="24"/>
      <c r="KQ104" s="24"/>
      <c r="KR104" s="24"/>
      <c r="KS104" s="24"/>
      <c r="KT104" s="24"/>
      <c r="KU104" s="24"/>
      <c r="KV104" s="24"/>
      <c r="KW104" s="24"/>
      <c r="KX104" s="24"/>
      <c r="KY104" s="24"/>
      <c r="KZ104" s="24"/>
      <c r="LA104" s="24"/>
      <c r="LB104" s="24"/>
      <c r="LC104" s="24"/>
      <c r="LD104" s="24"/>
      <c r="LE104" s="24"/>
      <c r="LF104" s="24"/>
      <c r="LG104" s="24"/>
      <c r="LH104" s="24"/>
      <c r="LI104" s="24"/>
      <c r="LJ104" s="24"/>
      <c r="LK104" s="24"/>
      <c r="LL104" s="24"/>
      <c r="LM104" s="24"/>
      <c r="LN104" s="24"/>
      <c r="LO104" s="24"/>
      <c r="LP104" s="24"/>
      <c r="LQ104" s="24"/>
      <c r="LR104" s="24"/>
      <c r="LS104" s="24"/>
      <c r="LT104" s="24"/>
      <c r="LU104" s="24"/>
      <c r="LV104" s="24"/>
      <c r="LW104" s="24"/>
      <c r="LX104" s="24"/>
      <c r="LY104" s="24"/>
      <c r="LZ104" s="24"/>
      <c r="MA104" s="24"/>
      <c r="MB104" s="24"/>
      <c r="MC104" s="24"/>
      <c r="MD104" s="24"/>
      <c r="ME104" s="24"/>
      <c r="MF104" s="24"/>
      <c r="MG104" s="24"/>
      <c r="MH104" s="24"/>
      <c r="MI104" s="24"/>
      <c r="MJ104" s="24"/>
      <c r="MK104" s="24"/>
      <c r="ML104" s="24"/>
      <c r="MM104" s="24"/>
      <c r="MN104" s="24"/>
      <c r="MO104" s="24"/>
      <c r="MP104" s="24"/>
      <c r="MQ104" s="24"/>
      <c r="MR104" s="24"/>
      <c r="MS104" s="24"/>
      <c r="MT104" s="24"/>
      <c r="MU104" s="24"/>
      <c r="MV104" s="24"/>
      <c r="MW104" s="24"/>
      <c r="MX104" s="24"/>
      <c r="MY104" s="24"/>
      <c r="MZ104" s="24"/>
      <c r="NA104" s="24"/>
      <c r="NB104" s="24"/>
      <c r="NC104" s="24"/>
      <c r="ND104" s="24"/>
      <c r="NE104" s="24"/>
      <c r="NF104" s="24"/>
      <c r="NG104" s="24"/>
      <c r="NH104" s="24"/>
      <c r="NI104" s="24"/>
      <c r="NJ104" s="24"/>
      <c r="NK104" s="24"/>
      <c r="NL104" s="24"/>
      <c r="NM104" s="24"/>
      <c r="NN104" s="24"/>
      <c r="NO104" s="24"/>
      <c r="NP104" s="24"/>
      <c r="NQ104" s="24"/>
      <c r="NR104" s="24"/>
      <c r="NS104" s="24"/>
      <c r="NT104" s="24"/>
      <c r="NU104" s="24"/>
      <c r="NV104" s="24"/>
      <c r="NW104" s="24"/>
      <c r="NX104" s="24"/>
      <c r="NY104" s="24"/>
      <c r="NZ104" s="24"/>
      <c r="OA104" s="24"/>
      <c r="OB104" s="24"/>
      <c r="OC104" s="24"/>
      <c r="OD104" s="24"/>
      <c r="OE104" s="24"/>
      <c r="OF104" s="24"/>
      <c r="OG104" s="24"/>
      <c r="OH104" s="24"/>
      <c r="OI104" s="24"/>
      <c r="OJ104" s="24"/>
      <c r="OK104" s="24"/>
      <c r="OL104" s="24"/>
      <c r="OM104" s="24"/>
      <c r="ON104" s="24"/>
      <c r="OO104" s="24"/>
      <c r="OP104" s="24"/>
      <c r="OQ104" s="24"/>
      <c r="OR104" s="24"/>
      <c r="OS104" s="24"/>
      <c r="OT104" s="24"/>
      <c r="OU104" s="24"/>
      <c r="OV104" s="24"/>
      <c r="OW104" s="24"/>
      <c r="OX104" s="24"/>
      <c r="OY104" s="24"/>
      <c r="OZ104" s="24"/>
      <c r="PA104" s="24"/>
      <c r="PB104" s="24"/>
      <c r="PC104" s="24"/>
      <c r="PD104" s="24"/>
      <c r="PE104" s="24"/>
      <c r="PF104" s="24"/>
      <c r="PG104" s="24"/>
      <c r="PH104" s="24"/>
      <c r="PI104" s="24"/>
      <c r="PJ104" s="24"/>
      <c r="PK104" s="24"/>
      <c r="PL104" s="24"/>
      <c r="PM104" s="24"/>
      <c r="PN104" s="24"/>
      <c r="PO104" s="24"/>
      <c r="PP104" s="24"/>
      <c r="PQ104" s="24"/>
      <c r="PR104" s="24"/>
      <c r="PS104" s="24"/>
      <c r="PT104" s="24"/>
      <c r="PU104" s="24"/>
      <c r="PV104" s="24"/>
      <c r="PW104" s="24"/>
    </row>
    <row r="105" spans="1:439" s="204" customFormat="1" ht="18" customHeight="1" x14ac:dyDescent="0.2">
      <c r="A105" s="638" t="s">
        <v>156</v>
      </c>
      <c r="B105" s="639"/>
      <c r="C105" s="596"/>
      <c r="D105" s="587"/>
      <c r="E105" s="365"/>
      <c r="F105" s="388">
        <f t="shared" si="18"/>
        <v>0</v>
      </c>
      <c r="G105" s="297">
        <f>C33</f>
        <v>0</v>
      </c>
      <c r="H105" s="392">
        <f>C75</f>
        <v>0</v>
      </c>
      <c r="I105" s="301">
        <f t="shared" si="19"/>
        <v>0</v>
      </c>
      <c r="J105" s="374"/>
      <c r="K105" s="375"/>
      <c r="L105" s="376"/>
      <c r="M105" s="398">
        <f t="shared" si="16"/>
        <v>0</v>
      </c>
      <c r="N105" s="399">
        <f t="shared" si="17"/>
        <v>0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191"/>
      <c r="AA105" s="191"/>
      <c r="AB105" s="191"/>
      <c r="AC105" s="191"/>
      <c r="AD105" s="191"/>
      <c r="AE105" s="191"/>
      <c r="AF105" s="191"/>
      <c r="AG105" s="191"/>
      <c r="AH105" s="191"/>
      <c r="AI105" s="191"/>
      <c r="AJ105" s="191"/>
      <c r="AK105" s="191"/>
      <c r="AL105" s="191"/>
      <c r="AM105" s="191"/>
      <c r="AN105" s="191"/>
      <c r="AO105" s="191"/>
      <c r="AP105" s="191"/>
      <c r="AQ105" s="191"/>
      <c r="AR105" s="191"/>
      <c r="AS105" s="191"/>
      <c r="AT105" s="191"/>
      <c r="AU105" s="191"/>
      <c r="AV105" s="191"/>
      <c r="AW105" s="191"/>
      <c r="AX105" s="191"/>
      <c r="AY105" s="191"/>
      <c r="AZ105" s="191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  <c r="KO105" s="24"/>
      <c r="KP105" s="24"/>
      <c r="KQ105" s="24"/>
      <c r="KR105" s="24"/>
      <c r="KS105" s="24"/>
      <c r="KT105" s="24"/>
      <c r="KU105" s="24"/>
      <c r="KV105" s="24"/>
      <c r="KW105" s="24"/>
      <c r="KX105" s="24"/>
      <c r="KY105" s="24"/>
      <c r="KZ105" s="24"/>
      <c r="LA105" s="24"/>
      <c r="LB105" s="24"/>
      <c r="LC105" s="24"/>
      <c r="LD105" s="24"/>
      <c r="LE105" s="24"/>
      <c r="LF105" s="24"/>
      <c r="LG105" s="24"/>
      <c r="LH105" s="24"/>
      <c r="LI105" s="24"/>
      <c r="LJ105" s="24"/>
      <c r="LK105" s="24"/>
      <c r="LL105" s="24"/>
      <c r="LM105" s="24"/>
      <c r="LN105" s="24"/>
      <c r="LO105" s="24"/>
      <c r="LP105" s="24"/>
      <c r="LQ105" s="24"/>
      <c r="LR105" s="24"/>
      <c r="LS105" s="24"/>
      <c r="LT105" s="24"/>
      <c r="LU105" s="24"/>
      <c r="LV105" s="24"/>
      <c r="LW105" s="24"/>
      <c r="LX105" s="24"/>
      <c r="LY105" s="24"/>
      <c r="LZ105" s="24"/>
      <c r="MA105" s="24"/>
      <c r="MB105" s="24"/>
      <c r="MC105" s="24"/>
      <c r="MD105" s="24"/>
      <c r="ME105" s="24"/>
      <c r="MF105" s="24"/>
      <c r="MG105" s="24"/>
      <c r="MH105" s="24"/>
      <c r="MI105" s="24"/>
      <c r="MJ105" s="24"/>
      <c r="MK105" s="24"/>
      <c r="ML105" s="24"/>
      <c r="MM105" s="24"/>
      <c r="MN105" s="24"/>
      <c r="MO105" s="24"/>
      <c r="MP105" s="24"/>
      <c r="MQ105" s="24"/>
      <c r="MR105" s="24"/>
      <c r="MS105" s="24"/>
      <c r="MT105" s="24"/>
      <c r="MU105" s="24"/>
      <c r="MV105" s="24"/>
      <c r="MW105" s="24"/>
      <c r="MX105" s="24"/>
      <c r="MY105" s="24"/>
      <c r="MZ105" s="24"/>
      <c r="NA105" s="24"/>
      <c r="NB105" s="24"/>
      <c r="NC105" s="24"/>
      <c r="ND105" s="24"/>
      <c r="NE105" s="24"/>
      <c r="NF105" s="24"/>
      <c r="NG105" s="24"/>
      <c r="NH105" s="24"/>
      <c r="NI105" s="24"/>
      <c r="NJ105" s="24"/>
      <c r="NK105" s="24"/>
      <c r="NL105" s="24"/>
      <c r="NM105" s="24"/>
      <c r="NN105" s="24"/>
      <c r="NO105" s="24"/>
      <c r="NP105" s="24"/>
      <c r="NQ105" s="24"/>
      <c r="NR105" s="24"/>
      <c r="NS105" s="24"/>
      <c r="NT105" s="24"/>
      <c r="NU105" s="24"/>
      <c r="NV105" s="24"/>
      <c r="NW105" s="24"/>
      <c r="NX105" s="24"/>
      <c r="NY105" s="24"/>
      <c r="NZ105" s="24"/>
      <c r="OA105" s="24"/>
      <c r="OB105" s="24"/>
      <c r="OC105" s="24"/>
      <c r="OD105" s="24"/>
      <c r="OE105" s="24"/>
      <c r="OF105" s="24"/>
      <c r="OG105" s="24"/>
      <c r="OH105" s="24"/>
      <c r="OI105" s="24"/>
      <c r="OJ105" s="24"/>
      <c r="OK105" s="24"/>
      <c r="OL105" s="24"/>
      <c r="OM105" s="24"/>
      <c r="ON105" s="24"/>
      <c r="OO105" s="24"/>
      <c r="OP105" s="24"/>
      <c r="OQ105" s="24"/>
      <c r="OR105" s="24"/>
      <c r="OS105" s="24"/>
      <c r="OT105" s="24"/>
      <c r="OU105" s="24"/>
      <c r="OV105" s="24"/>
      <c r="OW105" s="24"/>
      <c r="OX105" s="24"/>
      <c r="OY105" s="24"/>
      <c r="OZ105" s="24"/>
      <c r="PA105" s="24"/>
      <c r="PB105" s="24"/>
      <c r="PC105" s="24"/>
      <c r="PD105" s="24"/>
      <c r="PE105" s="24"/>
      <c r="PF105" s="24"/>
      <c r="PG105" s="24"/>
      <c r="PH105" s="24"/>
      <c r="PI105" s="24"/>
      <c r="PJ105" s="24"/>
      <c r="PK105" s="24"/>
      <c r="PL105" s="24"/>
      <c r="PM105" s="24"/>
      <c r="PN105" s="24"/>
      <c r="PO105" s="24"/>
      <c r="PP105" s="24"/>
      <c r="PQ105" s="24"/>
      <c r="PR105" s="24"/>
      <c r="PS105" s="24"/>
      <c r="PT105" s="24"/>
      <c r="PU105" s="24"/>
      <c r="PV105" s="24"/>
      <c r="PW105" s="24"/>
    </row>
    <row r="106" spans="1:439" ht="18" customHeight="1" x14ac:dyDescent="0.2">
      <c r="A106" s="619" t="s">
        <v>128</v>
      </c>
      <c r="B106" s="619"/>
      <c r="C106" s="290">
        <f>SUM(C97,C99:C105)</f>
        <v>0</v>
      </c>
      <c r="D106" s="588">
        <f t="shared" ref="D106:M106" si="20">SUM(D97,D99:D105)</f>
        <v>0</v>
      </c>
      <c r="E106" s="576">
        <f t="shared" si="20"/>
        <v>0</v>
      </c>
      <c r="F106" s="291">
        <f>SUM(F97,F99:F105)</f>
        <v>0</v>
      </c>
      <c r="G106" s="292">
        <f t="shared" si="20"/>
        <v>0</v>
      </c>
      <c r="H106" s="292">
        <f t="shared" si="20"/>
        <v>0</v>
      </c>
      <c r="I106" s="575">
        <f t="shared" si="20"/>
        <v>0</v>
      </c>
      <c r="J106" s="291">
        <f t="shared" si="20"/>
        <v>0</v>
      </c>
      <c r="K106" s="292">
        <f t="shared" si="20"/>
        <v>0</v>
      </c>
      <c r="L106" s="575">
        <f t="shared" si="20"/>
        <v>0</v>
      </c>
      <c r="M106" s="574">
        <f t="shared" si="20"/>
        <v>0</v>
      </c>
      <c r="N106" s="290">
        <f>SUM(N97,N99:N105)</f>
        <v>0</v>
      </c>
      <c r="P106" s="24"/>
      <c r="X106" s="188"/>
      <c r="Y106" s="189"/>
      <c r="Z106" s="189"/>
      <c r="AA106" s="189"/>
      <c r="AB106" s="189"/>
      <c r="AC106" s="189"/>
      <c r="AD106" s="189"/>
      <c r="AE106" s="189"/>
      <c r="AF106" s="189"/>
      <c r="AG106" s="189"/>
    </row>
    <row r="107" spans="1:439" x14ac:dyDescent="0.2">
      <c r="X107" s="188"/>
    </row>
    <row r="108" spans="1:439" x14ac:dyDescent="0.2">
      <c r="X108" s="188"/>
    </row>
    <row r="158" spans="1:32" ht="23.25" hidden="1" customHeight="1" x14ac:dyDescent="0.2"/>
    <row r="159" spans="1:32" hidden="1" x14ac:dyDescent="0.2">
      <c r="A159" s="40">
        <f>SUM(B8:Q106)</f>
        <v>0</v>
      </c>
      <c r="AF159" s="188">
        <f>SUM(AE1:AI158)</f>
        <v>0</v>
      </c>
    </row>
    <row r="160" spans="1:32" ht="23.25" hidden="1" customHeight="1" x14ac:dyDescent="0.2"/>
  </sheetData>
  <sheetProtection algorithmName="SHA-512" hashValue="ycNr23nOA77O3ItWrYvMjyTeSDSOXoL/HtCcrsGwEpJcIEixQK9VujHpTijOzJRKYj1QmOEro7s6m/PIf8F1ag==" saltValue="RO3cdP3zVNizz4FCaAbk+Q==" spinCount="100000" sheet="1" objects="1" scenarios="1"/>
  <mergeCells count="116">
    <mergeCell ref="Q39:Q41"/>
    <mergeCell ref="O38:Q38"/>
    <mergeCell ref="O52:O54"/>
    <mergeCell ref="M51:O51"/>
    <mergeCell ref="Q81:Q83"/>
    <mergeCell ref="O80:Q80"/>
    <mergeCell ref="A28:A30"/>
    <mergeCell ref="A32:A34"/>
    <mergeCell ref="A47:B47"/>
    <mergeCell ref="N39:N41"/>
    <mergeCell ref="D38:D41"/>
    <mergeCell ref="M38:N38"/>
    <mergeCell ref="P39:P41"/>
    <mergeCell ref="G39:G41"/>
    <mergeCell ref="K51:L51"/>
    <mergeCell ref="E52:E54"/>
    <mergeCell ref="J52:J54"/>
    <mergeCell ref="D51:J51"/>
    <mergeCell ref="D52:D54"/>
    <mergeCell ref="O39:O41"/>
    <mergeCell ref="L39:L41"/>
    <mergeCell ref="M39:M41"/>
    <mergeCell ref="A80:B83"/>
    <mergeCell ref="C80:C83"/>
    <mergeCell ref="K81:K83"/>
    <mergeCell ref="L81:L83"/>
    <mergeCell ref="A74:A76"/>
    <mergeCell ref="A62:A69"/>
    <mergeCell ref="A70:A73"/>
    <mergeCell ref="A77:B77"/>
    <mergeCell ref="O81:O83"/>
    <mergeCell ref="M81:M83"/>
    <mergeCell ref="N81:N83"/>
    <mergeCell ref="G81:G83"/>
    <mergeCell ref="H81:H83"/>
    <mergeCell ref="P81:P83"/>
    <mergeCell ref="M80:N80"/>
    <mergeCell ref="F80:L80"/>
    <mergeCell ref="A35:B35"/>
    <mergeCell ref="A13:A19"/>
    <mergeCell ref="A20:A27"/>
    <mergeCell ref="F10:F12"/>
    <mergeCell ref="A38:B41"/>
    <mergeCell ref="G10:G12"/>
    <mergeCell ref="D10:D12"/>
    <mergeCell ref="E10:E12"/>
    <mergeCell ref="H39:H41"/>
    <mergeCell ref="E38:E41"/>
    <mergeCell ref="F38:L38"/>
    <mergeCell ref="M52:M54"/>
    <mergeCell ref="J39:J41"/>
    <mergeCell ref="K39:K41"/>
    <mergeCell ref="N52:N54"/>
    <mergeCell ref="K52:K54"/>
    <mergeCell ref="L52:L54"/>
    <mergeCell ref="E80:E83"/>
    <mergeCell ref="A44:B44"/>
    <mergeCell ref="C38:C41"/>
    <mergeCell ref="A55:A61"/>
    <mergeCell ref="A46:B46"/>
    <mergeCell ref="F39:F41"/>
    <mergeCell ref="A42:B42"/>
    <mergeCell ref="F93:F95"/>
    <mergeCell ref="F81:F83"/>
    <mergeCell ref="A51:A54"/>
    <mergeCell ref="B51:B54"/>
    <mergeCell ref="C51:C54"/>
    <mergeCell ref="A6:K6"/>
    <mergeCell ref="A7:Q7"/>
    <mergeCell ref="A9:A12"/>
    <mergeCell ref="B9:B12"/>
    <mergeCell ref="C9:C12"/>
    <mergeCell ref="D9:J9"/>
    <mergeCell ref="L10:L12"/>
    <mergeCell ref="K9:L9"/>
    <mergeCell ref="K10:K12"/>
    <mergeCell ref="M10:M12"/>
    <mergeCell ref="J10:J12"/>
    <mergeCell ref="H10:H12"/>
    <mergeCell ref="I10:I12"/>
    <mergeCell ref="O10:O12"/>
    <mergeCell ref="N10:N12"/>
    <mergeCell ref="M9:O9"/>
    <mergeCell ref="G94:I94"/>
    <mergeCell ref="A93:B95"/>
    <mergeCell ref="A88:B88"/>
    <mergeCell ref="A86:B86"/>
    <mergeCell ref="D80:D83"/>
    <mergeCell ref="C93:C95"/>
    <mergeCell ref="A87:B87"/>
    <mergeCell ref="A84:B84"/>
    <mergeCell ref="A89:B89"/>
    <mergeCell ref="I52:I54"/>
    <mergeCell ref="F52:F54"/>
    <mergeCell ref="G52:G54"/>
    <mergeCell ref="H52:H54"/>
    <mergeCell ref="I39:I41"/>
    <mergeCell ref="N93:N95"/>
    <mergeCell ref="I81:I83"/>
    <mergeCell ref="J81:J83"/>
    <mergeCell ref="A106:B106"/>
    <mergeCell ref="A96:B96"/>
    <mergeCell ref="A98:B98"/>
    <mergeCell ref="A100:B100"/>
    <mergeCell ref="A102:B102"/>
    <mergeCell ref="A103:B103"/>
    <mergeCell ref="G93:M93"/>
    <mergeCell ref="E94:E95"/>
    <mergeCell ref="L94:L95"/>
    <mergeCell ref="M94:M95"/>
    <mergeCell ref="J94:J95"/>
    <mergeCell ref="K94:K95"/>
    <mergeCell ref="A104:B104"/>
    <mergeCell ref="A105:B105"/>
    <mergeCell ref="D93:E93"/>
    <mergeCell ref="D94:D95"/>
  </mergeCells>
  <phoneticPr fontId="26" type="noConversion"/>
  <dataValidations count="24">
    <dataValidation type="whole" allowBlank="1" showInputMessage="1" showErrorMessage="1" errorTitle="ERROR" error="Por favor ingrese solo Números." sqref="E25:F25 D15:F17 D27:F27 G57:G61 E67:F67 D69:F69 Q57:V58 Q60:V61 H17:J19 D73:H73 D22:D25 E22:G23 D19:F19 G15:G19 G25:H28 I71:J73 M43:M46 D64:D67 R80:W83 E64:G65 D61:F61 H59:J61 M85:M88 A5:A27 AE84:AI89 G67:J69 K64:K69 K60:K61 L57:L61 F46:L46 N38:N42 F88:L88 N80:N84 D1:L12 A160:A1048576 N44:Q46 K18:K19 N86:Q88 F38 F39:L41 M38:M41 F80 D84:E89 F81:L83 M80:M83 L15:L19 D31:H31 AF38:XFD41 D42:E47 X80:Y89 D30 Z80:AA83 S38:Y47 R38:R41 AE1:XFD8 AE37:XFD37 M1:Z8 L37:Z37 K79:Z79 Q51:V54 AE107:XFD1048576 K71:O78 D57:F59 I25:J31 W51:Z78 G95:I95 O93:X106 AE17:AI17 AC93:XFD106 K57 M60:O61 L68:O69 P51:P58 K22:K37 D34:J37 A31:A43 M48:Z50 D48:L54 A45:A69 D76:J79 A77:A85 K90:K93 L90:N95 J90:J95 AE90:XFD92 O90:Z92 G90:I93 E90:F95 D90:D93 A88:A95 C107:Z1048576 A1 A106:A158 Z38:AA41 AJ80:XFD89 AF80:AI83 AE42:XFD79 C1:C95 P60:P66 P68:V78 L26:O35 AC9:XFD9 K15 P9:X9 P18:P35 AJ10:XFD35 AD18:AI35 AC36:XFD36 Q10:Y35 L36:X36 P10:P16 M18:O19 AD10:AI16 M15:O15 L24:O24 L22:O22 M57:O57 L64:O64 L66:O66" xr:uid="{00000000-0002-0000-0100-000000000000}">
      <formula1>0</formula1>
      <formula2>100000000000000</formula2>
    </dataValidation>
    <dataValidation type="decimal" allowBlank="1" showInputMessage="1" showErrorMessage="1" errorTitle="ERROR" error="Por favor ingrese solo Números." sqref="F96:I102 G103:I105 M96:N105 C106:N106" xr:uid="{00000000-0002-0000-0100-000002000000}">
      <formula1>0</formula1>
      <formula2>100000000000000</formula2>
    </dataValidation>
    <dataValidation allowBlank="1" showInputMessage="1" errorTitle="ERROR" error="Por favor ingrese solo Números." sqref="R84:W89" xr:uid="{00000000-0002-0000-0100-000003000000}"/>
    <dataValidation allowBlank="1" showInputMessage="1" showErrorMessage="1" errorTitle="ERROR" error="Por favor ingrese solo Números." sqref="A44 A86:A87 O80:O83 P81:Q83 P39:Q41 D38:E41 D80:E83 Z84:AD88 AA1:AD8 AA37:AD37 M9:M12 M51:M54 O38:O41 A28 N52:O54 P17 A70:A76 A96:B105 D94:D95 G94:I94 Y93:AB106 AA107:AD1048576 A2:A4 N10:O12 AA48:AD79 AA90:AD92 P59 AB38:AD41 AF42:AI45 AE38:AE45 R42:R47 AB80:AE83 Z42:AD46 Z47:AI47 AE84:AI87 Z89:AI89 Y9:AB9 Z10:Z35 AA18:AC35 Y36:AB36 AA10:AC16 AA17:AD17" xr:uid="{00000000-0002-0000-0100-000004000000}"/>
    <dataValidation type="whole" operator="greaterThanOrEqual" allowBlank="1" showInputMessage="1" showErrorMessage="1" errorTitle="ERROR" error="Por favor ingrese solo Números." prompt="Sólo excepciones normativas" sqref="K87:L87" xr:uid="{00000000-0002-0000-0100-000005000000}">
      <formula1>0</formula1>
    </dataValidation>
    <dataValidation type="whole" operator="greaterThanOrEqual" allowBlank="1" showInputMessage="1" showErrorMessage="1" errorTitle="ERROR" error="Por favor ingrese solo Números." sqref="N85 D13:E14 D20:E21 O84:Q85 G29:H30 K84:L85 F89:Q89 F84:J87 G71:H72 M84 D72" xr:uid="{00000000-0002-0000-0100-000006000000}">
      <formula1>0</formula1>
    </dataValidation>
    <dataValidation type="whole" operator="greaterThanOrEqual" allowBlank="1" showInputMessage="1" showErrorMessage="1" sqref="M42 F42:J45 K42:L43 F47:Q47 O42:Q42 N43:Q43" xr:uid="{00000000-0002-0000-0100-000007000000}">
      <formula1>0</formula1>
    </dataValidation>
    <dataValidation type="whole" operator="greaterThanOrEqual" allowBlank="1" showInputMessage="1" showErrorMessage="1" prompt="Sólo excepciones normativas" sqref="K45:L45" xr:uid="{00000000-0002-0000-0100-000008000000}">
      <formula1>0</formula1>
    </dataValidation>
    <dataValidation type="whole" operator="greaterThanOrEqual" allowBlank="1" showErrorMessage="1" prompt="Sólo excepciones de acuerdo a Norma Técnica." sqref="K44:L44" xr:uid="{00000000-0002-0000-0100-000011000000}">
      <formula1>0</formula1>
    </dataValidation>
    <dataValidation type="custom" operator="greaterThanOrEqual" allowBlank="1" showInputMessage="1" showErrorMessage="1" errorTitle="ERROR" error="Sólo se permiten enteros o mitades (Ej: 0,5)." sqref="F13:F14 L67:O67 F20:F21 H16 L25:O25 H22:H23 K17 K59 H65:J65 M59:O59 M17:O17 I23:J23 H58" xr:uid="{00000000-0002-0000-0100-000012000000}">
      <formula1>MOD(F13,0.5)=0</formula1>
    </dataValidation>
    <dataValidation type="whole" operator="greaterThanOrEqual" allowBlank="1" showErrorMessage="1" errorTitle="ERROR" error="Por favor ingrese solo Números." prompt="Sólo excepciones de acuerdo a Norma Técnica." sqref="K86:L86" xr:uid="{00000000-0002-0000-0100-000014000000}">
      <formula1>0</formula1>
    </dataValidation>
    <dataValidation type="custom" allowBlank="1" showInputMessage="1" showErrorMessage="1" errorTitle="ERROR" error="Por favor ingrese solo Números." sqref="F103:F105" xr:uid="{586349B5-EBFF-43C9-A5CB-3241B0EF1507}">
      <formula1>MOD(E103,0.5)=0</formula1>
    </dataValidation>
    <dataValidation type="whole" operator="greaterThanOrEqual" allowBlank="1" showInputMessage="1" showErrorMessage="1" errorTitle="ERROR" error="Sólo se permiten números enteros." promptTitle="Registro" prompt="Sólo para celíacos." sqref="K21:O21 I20:O20" xr:uid="{8F3ACB78-B5AB-4D14-9DAE-0B7D8AD22C8C}">
      <formula1>0</formula1>
    </dataValidation>
    <dataValidation type="whole" operator="greaterThanOrEqual" allowBlank="1" showInputMessage="1" showErrorMessage="1" errorTitle="ERROR" error="Sólo se permiten números enteros." sqref="G13:H14 H15:J15 I16:J16 G20:H21 I21:J22 E24:J24 D55:H56 I57:J58 D62:H63 I63:J64 E66:J66 H64 H57 C96:E100 J96:L100" xr:uid="{E2ECF481-3039-4D0C-B324-77BC9FE43A9C}">
      <formula1>0</formula1>
    </dataValidation>
    <dataValidation type="custom" allowBlank="1" showInputMessage="1" showErrorMessage="1" errorTitle="ERROR" error="Por favor ingrese solo Números (Máximo 3 decimales)." promptTitle="Registro:" prompt="Recuerde registrar en Kilogramos." sqref="D32:H33 D74:H75" xr:uid="{D6836F40-D160-4AD0-8D22-37547DB5BE78}">
      <formula1>IF(ISNUMBER(D32),IFERROR(LEN(RIGHT(D32,LEN(D32)-FIND(",",D32))),0),4)&lt;=3</formula1>
    </dataValidation>
    <dataValidation type="whole" operator="greaterThanOrEqual" allowBlank="1" showErrorMessage="1" errorTitle="ERROR" error="Por favor ingrese solo Números Enteros." promptTitle="Registro:" prompt="Recuerde registrar en Kilogramos." sqref="E72:F72 E30:F30" xr:uid="{4A73C002-99EB-4346-B272-28D2B4FFC4C2}">
      <formula1>0</formula1>
    </dataValidation>
    <dataValidation type="custom" allowBlank="1" showInputMessage="1" showErrorMessage="1" errorTitle="ERROR" error="Por favor ingrese solo Números (Máximo 3 decimales)." prompt="Sólo excepciones normativas" sqref="I32:J33 J74 I75:J75" xr:uid="{E6EFD457-3A50-4981-B29D-36CB3CE33235}">
      <formula1>IF(ISNUMBER(I32),IFERROR(LEN(RIGHT(I32,LEN(I32)-FIND(",",I32))),0),4)&lt;=3</formula1>
    </dataValidation>
    <dataValidation type="custom" allowBlank="1" showErrorMessage="1" errorTitle="ERROR" error="Por favor ingrese solo Números (Máximo 3 decimales)." promptTitle="Registro:" prompt="Recuerde registrar en Kilogramos." sqref="C102:E105 J102:L105 D26:F26 D28:F29 D70:F71 D68:F68 D18:F18 D60:F60" xr:uid="{E9ECB24F-22B1-4C0B-AED4-4ECA39B1D27D}">
      <formula1>IF(ISNUMBER(C18),IFERROR(LEN(RIGHT(C18,LEN(C18)-FIND(",",C18))),0),4)&lt;=3</formula1>
    </dataValidation>
    <dataValidation type="custom" allowBlank="1" showInputMessage="1" showErrorMessage="1" errorTitle="ERROR" error="Sólo se permiten enteros o mitades (Ej: 0,5)." sqref="C101:E101 J101:L101" xr:uid="{C6AE94AE-0179-4F4A-91C2-5944F49770B8}">
      <formula1>MOD(C101,0.5)=0</formula1>
    </dataValidation>
    <dataValidation type="whole" operator="greaterThanOrEqual" allowBlank="1" showErrorMessage="1" errorTitle="ERROR" error="Sólo se permiten números enteros." promptTitle="Registro" prompt="Sólo para celíacos." sqref="I13:O14 I55:O56 I62:J62 K62:O63" xr:uid="{2357E7A8-6A6F-48DB-9073-D34C1A7D7234}">
      <formula1>0</formula1>
    </dataValidation>
    <dataValidation type="whole" allowBlank="1" showInputMessage="1" showErrorMessage="1" errorTitle="ERROR" error="Por favor ingrese solo Números." promptTitle="Registro" prompt="Solo excepciones normativas_x000a_" sqref="M16" xr:uid="{387CB315-4C04-4728-A075-E7B865D2F354}">
      <formula1>0</formula1>
      <formula2>100000000000000</formula2>
    </dataValidation>
    <dataValidation type="whole" allowBlank="1" showInputMessage="1" showErrorMessage="1" errorTitle="ERROR" error="Por favor ingrese solo Números." promptTitle="Registro" prompt="Solo excepciones normativas" sqref="O65 K16 N16:O16 L23:O23 K58 M58:O58 L65:M65" xr:uid="{5BEE4C42-0224-4D89-ABEB-BDCD1F98C2E5}">
      <formula1>0</formula1>
      <formula2>100000000000000</formula2>
    </dataValidation>
    <dataValidation type="whole" allowBlank="1" showInputMessage="1" showErrorMessage="1" errorTitle="ERROR" error="Por favor ingrese solo Números." promptTitle="Registro " prompt="Solo excepciones normativas" sqref="N65" xr:uid="{F45A53A2-D9AE-4C09-AF4A-3626606EE4B7}">
      <formula1>0</formula1>
      <formula2>100000000000000</formula2>
    </dataValidation>
    <dataValidation type="custom" allowBlank="1" showInputMessage="1" showErrorMessage="1" errorTitle="ERROR" error="Por favor ingrese solo Números (Máximo 3 decimales)." prompt="Solo excepciones normativas" sqref="I74" xr:uid="{C2338FFF-3DAA-4BD1-88DD-0B89E2CFEEC2}">
      <formula1>IF(ISNUMBER(I74),IFERROR(LEN(RIGHT(I74,LEN(I74)-FIND(",",I74))),0),4)&lt;=3</formula1>
    </dataValidation>
  </dataValidations>
  <pageMargins left="0.75" right="0.75" top="1" bottom="1" header="0" footer="0"/>
  <pageSetup orientation="portrait" r:id="rId1"/>
  <headerFooter alignWithMargins="0"/>
  <ignoredErrors>
    <ignoredError sqref="K96:L96 N97 J98:L9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210"/>
  <sheetViews>
    <sheetView showGridLines="0" zoomScaleNormal="100" workbookViewId="0"/>
  </sheetViews>
  <sheetFormatPr baseColWidth="10" defaultColWidth="11.6640625" defaultRowHeight="10.199999999999999" x14ac:dyDescent="0.2"/>
  <cols>
    <col min="1" max="1" width="45.33203125" style="44" customWidth="1"/>
    <col min="2" max="2" width="15.5546875" style="44" customWidth="1"/>
    <col min="3" max="3" width="18.33203125" style="44" customWidth="1"/>
    <col min="4" max="4" width="14.33203125" style="44" customWidth="1"/>
    <col min="5" max="5" width="11.5546875" style="44" customWidth="1"/>
    <col min="6" max="6" width="15.6640625" style="44" customWidth="1"/>
    <col min="7" max="7" width="13.6640625" style="44" customWidth="1"/>
    <col min="8" max="8" width="14.88671875" style="44" customWidth="1"/>
    <col min="9" max="9" width="15.109375" style="44" customWidth="1"/>
    <col min="10" max="10" width="12.6640625" style="44" customWidth="1"/>
    <col min="11" max="11" width="11.5546875" style="44" customWidth="1"/>
    <col min="12" max="12" width="14.6640625" style="44" customWidth="1"/>
    <col min="13" max="13" width="11" style="44" customWidth="1"/>
    <col min="14" max="15" width="10.88671875" style="44" customWidth="1"/>
    <col min="16" max="17" width="11.6640625" style="44" customWidth="1"/>
    <col min="18" max="20" width="11.33203125" style="44" customWidth="1"/>
    <col min="21" max="23" width="14" style="44" customWidth="1"/>
    <col min="24" max="25" width="14" style="44" hidden="1" customWidth="1"/>
    <col min="26" max="26" width="14" style="92" hidden="1" customWidth="1"/>
    <col min="27" max="28" width="14" style="44" hidden="1" customWidth="1"/>
    <col min="29" max="29" width="14" style="92" hidden="1" customWidth="1"/>
    <col min="30" max="30" width="14" style="44" hidden="1" customWidth="1"/>
    <col min="31" max="39" width="14" style="44" customWidth="1"/>
    <col min="40" max="40" width="13" style="44" customWidth="1"/>
    <col min="41" max="51" width="11.6640625" style="44" customWidth="1"/>
    <col min="52" max="16384" width="11.6640625" style="44"/>
  </cols>
  <sheetData>
    <row r="1" spans="1:29" s="24" customFormat="1" ht="12.75" customHeight="1" x14ac:dyDescent="0.2">
      <c r="A1" s="23" t="s">
        <v>6</v>
      </c>
      <c r="Z1" s="90"/>
      <c r="AC1" s="90"/>
    </row>
    <row r="2" spans="1:29" s="24" customFormat="1" ht="12.75" customHeight="1" x14ac:dyDescent="0.2">
      <c r="A2" s="23" t="str">
        <f>CONCATENATE("COMUNA: ",NOMBRE!$B$2,"  ","( ",NOMBRE!$C$2,NOMBRE!$D$2,NOMBRE!$E$2,NOMBRE!$F$2,NOMBRE!$G$2," )")</f>
        <v>COMUNA:   (  )</v>
      </c>
      <c r="Z2" s="90"/>
      <c r="AC2" s="90"/>
    </row>
    <row r="3" spans="1:29" s="24" customFormat="1" ht="12.75" customHeight="1" x14ac:dyDescent="0.2">
      <c r="A3" s="23" t="str">
        <f>CONCATENATE("ESTABLECIMIENTO/ESTRATEGIA: ",NOMBRE!$B$3,"  ","( ",NOMBRE!$C$3,NOMBRE!$D$3,NOMBRE!$E$3,NOMBRE!$F$3,NOMBRE!$G$3,NOMBRE!$H$3," )")</f>
        <v>ESTABLECIMIENTO/ESTRATEGIA:   (  )</v>
      </c>
      <c r="D3" s="25"/>
      <c r="Z3" s="90"/>
      <c r="AC3" s="90"/>
    </row>
    <row r="4" spans="1:29" s="24" customFormat="1" ht="12.75" customHeight="1" x14ac:dyDescent="0.2">
      <c r="A4" s="23" t="str">
        <f>CONCATENATE("MES: ",NOMBRE!$B$6,"  ","( ",NOMBRE!$C$6,NOMBRE!$D$6," )")</f>
        <v>MES:   (  )</v>
      </c>
      <c r="Z4" s="90"/>
      <c r="AC4" s="90"/>
    </row>
    <row r="5" spans="1:29" s="24" customFormat="1" ht="12.75" customHeight="1" x14ac:dyDescent="0.2">
      <c r="A5" s="23" t="str">
        <f>CONCATENATE("AÑO: ",NOMBRE!$B$7)</f>
        <v>AÑO: 2024</v>
      </c>
      <c r="Z5" s="90"/>
      <c r="AC5" s="90"/>
    </row>
    <row r="6" spans="1:29" s="42" customFormat="1" ht="17.25" customHeight="1" x14ac:dyDescent="0.2">
      <c r="A6" s="23"/>
      <c r="B6" s="41"/>
      <c r="C6" s="41"/>
      <c r="D6" s="41"/>
      <c r="E6" s="41"/>
      <c r="F6" s="41"/>
      <c r="G6" s="41"/>
      <c r="H6" s="41"/>
      <c r="I6" s="41"/>
      <c r="J6" s="41"/>
      <c r="K6" s="41"/>
      <c r="Z6" s="91"/>
      <c r="AC6" s="91"/>
    </row>
    <row r="7" spans="1:29" s="42" customFormat="1" ht="36" customHeight="1" x14ac:dyDescent="0.2">
      <c r="A7" s="709" t="s">
        <v>92</v>
      </c>
      <c r="B7" s="709"/>
      <c r="C7" s="709"/>
      <c r="D7" s="709"/>
      <c r="E7" s="709"/>
      <c r="F7" s="709"/>
      <c r="G7" s="709"/>
      <c r="H7" s="43"/>
      <c r="I7" s="43"/>
      <c r="J7" s="43"/>
      <c r="K7" s="43"/>
      <c r="L7" s="43"/>
      <c r="M7" s="43"/>
      <c r="N7" s="43"/>
      <c r="O7" s="43"/>
      <c r="P7" s="43"/>
      <c r="Z7" s="91"/>
      <c r="AC7" s="91"/>
    </row>
    <row r="8" spans="1:29" s="42" customFormat="1" ht="20.25" customHeight="1" x14ac:dyDescent="0.2">
      <c r="A8" s="320"/>
      <c r="B8" s="320"/>
      <c r="C8" s="320"/>
      <c r="D8" s="320"/>
      <c r="E8" s="320"/>
      <c r="F8" s="320"/>
      <c r="G8" s="320"/>
      <c r="H8" s="43"/>
      <c r="I8" s="43"/>
      <c r="J8" s="43"/>
      <c r="K8" s="43"/>
      <c r="L8" s="43"/>
      <c r="M8" s="43"/>
      <c r="N8" s="43"/>
      <c r="O8" s="43"/>
      <c r="P8" s="43"/>
      <c r="Z8" s="91"/>
      <c r="AC8" s="91"/>
    </row>
    <row r="9" spans="1:29" ht="26.25" customHeight="1" x14ac:dyDescent="0.25">
      <c r="A9" s="717" t="s">
        <v>95</v>
      </c>
      <c r="B9" s="717"/>
      <c r="C9" s="717"/>
    </row>
    <row r="10" spans="1:29" ht="35.25" customHeight="1" x14ac:dyDescent="0.2">
      <c r="A10" s="109" t="s">
        <v>93</v>
      </c>
      <c r="B10" s="344" t="s">
        <v>136</v>
      </c>
      <c r="C10" s="345" t="s">
        <v>137</v>
      </c>
    </row>
    <row r="11" spans="1:29" ht="24" customHeight="1" x14ac:dyDescent="0.2">
      <c r="A11" s="110" t="s">
        <v>86</v>
      </c>
      <c r="B11" s="377"/>
      <c r="C11" s="378"/>
      <c r="D11" s="44" t="str">
        <f>$AA11&amp;" "&amp;$AB11</f>
        <v xml:space="preserve"> </v>
      </c>
      <c r="AA11" s="44" t="str">
        <f>IF(B11&lt;&gt;C11,"La cantidad distribuída de Sopa/Crema es distinta a la cantidad distribuída de Bebida Láctea.- ","")</f>
        <v/>
      </c>
    </row>
    <row r="12" spans="1:29" ht="24" customHeight="1" x14ac:dyDescent="0.2">
      <c r="A12" s="104" t="s">
        <v>87</v>
      </c>
      <c r="B12" s="464"/>
      <c r="C12" s="380"/>
      <c r="D12" s="44" t="str">
        <f>$AA12&amp;" "&amp;$AB12</f>
        <v xml:space="preserve"> </v>
      </c>
      <c r="AA12" s="44" t="str">
        <f t="shared" ref="AA12:AA15" si="0">IF(B12&lt;&gt;C12,"La cantidad distribuída de Sopa/Crema es distinta a la cantidad distribuída de Bebida Láctea.- ","")</f>
        <v/>
      </c>
    </row>
    <row r="13" spans="1:29" ht="24" customHeight="1" x14ac:dyDescent="0.2">
      <c r="A13" s="111" t="s">
        <v>88</v>
      </c>
      <c r="B13" s="465"/>
      <c r="C13" s="381"/>
      <c r="D13" s="44" t="str">
        <f>$AA13&amp;" "&amp;$AB13</f>
        <v xml:space="preserve"> </v>
      </c>
      <c r="AA13" s="44" t="str">
        <f t="shared" si="0"/>
        <v/>
      </c>
    </row>
    <row r="14" spans="1:29" ht="24" customHeight="1" x14ac:dyDescent="0.2">
      <c r="A14" s="105" t="s">
        <v>89</v>
      </c>
      <c r="B14" s="465"/>
      <c r="C14" s="381"/>
      <c r="D14" s="44" t="str">
        <f>$AA14&amp;" "&amp;$AB14</f>
        <v xml:space="preserve"> </v>
      </c>
      <c r="AA14" s="44" t="str">
        <f t="shared" si="0"/>
        <v/>
      </c>
    </row>
    <row r="15" spans="1:29" ht="24" customHeight="1" x14ac:dyDescent="0.2">
      <c r="A15" s="106" t="s">
        <v>90</v>
      </c>
      <c r="B15" s="466"/>
      <c r="C15" s="378"/>
      <c r="D15" s="44" t="str">
        <f>$AA15&amp;" "&amp;$AB15</f>
        <v xml:space="preserve"> </v>
      </c>
      <c r="AA15" s="44" t="str">
        <f t="shared" si="0"/>
        <v/>
      </c>
    </row>
    <row r="16" spans="1:29" ht="26.25" customHeight="1" x14ac:dyDescent="0.2">
      <c r="A16" s="112" t="s">
        <v>21</v>
      </c>
      <c r="B16" s="467">
        <f>SUM(B11:B15)</f>
        <v>0</v>
      </c>
      <c r="C16" s="468">
        <f>SUM(C11:C15)</f>
        <v>0</v>
      </c>
    </row>
    <row r="17" spans="1:29" ht="26.25" customHeight="1" x14ac:dyDescent="0.2">
      <c r="A17" s="334"/>
      <c r="B17" s="337"/>
      <c r="C17" s="338"/>
    </row>
    <row r="18" spans="1:29" ht="30" customHeight="1" x14ac:dyDescent="0.25">
      <c r="A18" s="717" t="s">
        <v>94</v>
      </c>
      <c r="B18" s="717"/>
      <c r="C18" s="717"/>
      <c r="D18" s="717"/>
      <c r="E18" s="42"/>
      <c r="F18" s="42"/>
      <c r="G18" s="42"/>
      <c r="H18" s="42"/>
      <c r="I18" s="42"/>
      <c r="J18" s="42"/>
      <c r="K18" s="42"/>
    </row>
    <row r="19" spans="1:29" ht="28.5" customHeight="1" x14ac:dyDescent="0.2">
      <c r="A19" s="710" t="s">
        <v>93</v>
      </c>
      <c r="B19" s="718" t="s">
        <v>163</v>
      </c>
      <c r="C19" s="719"/>
      <c r="D19" s="720"/>
      <c r="X19" s="92"/>
      <c r="Z19" s="44"/>
      <c r="AA19" s="92"/>
      <c r="AC19" s="44"/>
    </row>
    <row r="20" spans="1:29" ht="44.25" customHeight="1" x14ac:dyDescent="0.2">
      <c r="A20" s="714"/>
      <c r="B20" s="346" t="s">
        <v>33</v>
      </c>
      <c r="C20" s="347" t="s">
        <v>140</v>
      </c>
      <c r="D20" s="348" t="s">
        <v>141</v>
      </c>
      <c r="X20" s="92"/>
      <c r="Z20" s="44"/>
      <c r="AA20" s="92"/>
      <c r="AC20" s="44"/>
    </row>
    <row r="21" spans="1:29" ht="24" customHeight="1" x14ac:dyDescent="0.2">
      <c r="A21" s="241" t="s">
        <v>91</v>
      </c>
      <c r="B21" s="242">
        <f>SUM(C21:D21)</f>
        <v>0</v>
      </c>
      <c r="C21" s="377"/>
      <c r="D21" s="378"/>
      <c r="E21" s="44" t="str">
        <f>$Z21</f>
        <v/>
      </c>
      <c r="X21" s="92"/>
      <c r="Z21" s="44" t="str">
        <f>IF(((B11+C11)/2)&lt;&gt;(C21+D21)," No olvide que el Nº de personas que retiran debe ser igual al promedio de Kilos que retiran en Seccion A.-","")</f>
        <v/>
      </c>
      <c r="AA21" s="92"/>
      <c r="AB21" s="44" t="str">
        <f>IF($C21+$D21=0,"",IF($B11+$C11="",IF($C21+$D21="",0,1),""))</f>
        <v/>
      </c>
      <c r="AC21" s="44" t="str">
        <f>IF(C21+D21=0,"",IF(B11+C11=0,"",IF(((B11+C11)/2)&lt;&gt;C21+D21,1,0)))</f>
        <v/>
      </c>
    </row>
    <row r="22" spans="1:29" ht="24" customHeight="1" x14ac:dyDescent="0.2">
      <c r="A22" s="244" t="s">
        <v>87</v>
      </c>
      <c r="B22" s="245">
        <f>SUM(C22:D22)</f>
        <v>0</v>
      </c>
      <c r="C22" s="379"/>
      <c r="D22" s="380"/>
      <c r="E22" s="44" t="str">
        <f>$Z22</f>
        <v/>
      </c>
      <c r="X22" s="92"/>
      <c r="Z22" s="44" t="str">
        <f>IF(((B12+C12)/2)&lt;&gt;(C22+D22)," No olvide que el Nº de personas que retiran debe ser igual al promedio de Kilos que retiran en Seccion A.-","")</f>
        <v/>
      </c>
      <c r="AA22" s="92"/>
      <c r="AB22" s="44" t="str">
        <f>IF($C22+$D22=0,"",IF($B12+$C12="",IF($C22+$D22="",0,1),""))</f>
        <v/>
      </c>
      <c r="AC22" s="44" t="str">
        <f>IF(C22+D22=0,"",IF(B12+C12=0,"",IF(((B12+C12)/2)&lt;&gt;C22+D22,1,0)))</f>
        <v/>
      </c>
    </row>
    <row r="23" spans="1:29" ht="26.25" customHeight="1" x14ac:dyDescent="0.2">
      <c r="A23" s="247" t="s">
        <v>88</v>
      </c>
      <c r="B23" s="245">
        <f>SUM(C23:D23)</f>
        <v>0</v>
      </c>
      <c r="C23" s="379"/>
      <c r="D23" s="381"/>
      <c r="E23" s="44" t="str">
        <f>$Z23</f>
        <v/>
      </c>
      <c r="X23" s="92"/>
      <c r="Z23" s="44" t="str">
        <f>IF(((B13+C13)/2)&lt;&gt;(C23+D23)," No olvide que el Nº de personas que retiran debe ser igual al promedio de Kilos que retiran en Seccion A.-","")</f>
        <v/>
      </c>
      <c r="AA23" s="92"/>
      <c r="AB23" s="44" t="str">
        <f>IF($C23+$D23=0,"",IF($B13+$C13="",IF($C23+$D23="",0,1),""))</f>
        <v/>
      </c>
      <c r="AC23" s="44" t="str">
        <f>IF(C23+D23=0,"",IF(B13+C13=0,"",IF(((B13+C13)/2)&lt;&gt;C23+D23,1,0)))</f>
        <v/>
      </c>
    </row>
    <row r="24" spans="1:29" ht="24" customHeight="1" x14ac:dyDescent="0.2">
      <c r="A24" s="249" t="s">
        <v>89</v>
      </c>
      <c r="B24" s="250">
        <f>SUM(C24:D24)</f>
        <v>0</v>
      </c>
      <c r="C24" s="382"/>
      <c r="D24" s="381"/>
      <c r="E24" s="44" t="str">
        <f>$Z24</f>
        <v/>
      </c>
      <c r="X24" s="92"/>
      <c r="Z24" s="44" t="str">
        <f>IF(((B14+C14)/2)&lt;&gt;(C24+D24)," No olvide que el Nº de personas que retiran debe ser igual al promedio de Kilos que retiran en Seccion A.-","")</f>
        <v/>
      </c>
      <c r="AA24" s="92"/>
      <c r="AB24" s="44" t="str">
        <f>IF($C24+$D24=0,"",IF($B14+$C14="",IF($C24+$D24="",0,1),""))</f>
        <v/>
      </c>
      <c r="AC24" s="44" t="str">
        <f>IF(C24+D24=0,"",IF(B14+C14=0,"",IF(((B14+C14)/2)&lt;&gt;C24+D24,1,0)))</f>
        <v/>
      </c>
    </row>
    <row r="25" spans="1:29" ht="24" customHeight="1" x14ac:dyDescent="0.2">
      <c r="A25" s="251" t="s">
        <v>90</v>
      </c>
      <c r="B25" s="252">
        <f>SUM(C25:D25)</f>
        <v>0</v>
      </c>
      <c r="C25" s="383"/>
      <c r="D25" s="378"/>
      <c r="E25" s="44" t="str">
        <f>$Z25</f>
        <v/>
      </c>
      <c r="X25" s="92"/>
      <c r="Z25" s="44" t="str">
        <f>IF(((B15+C15)/2)&lt;&gt;(C25+D25)," No olvide que el Nº de personas que retiran debe ser igual al promedio de Kilos que retiran en Seccion A.-","")</f>
        <v/>
      </c>
      <c r="AA25" s="92"/>
      <c r="AB25" s="44" t="str">
        <f>IF($C25+$D25=0,"",IF($B15+$C15="",IF($C25+$D25="",0,1),""))</f>
        <v/>
      </c>
      <c r="AC25" s="44" t="str">
        <f>IF(C25+D25=0,"",IF(B15+C15=0,"",IF(((B15+C15)/2)&lt;&gt;C25+D25,1,0)))</f>
        <v/>
      </c>
    </row>
    <row r="26" spans="1:29" ht="22.5" customHeight="1" x14ac:dyDescent="0.2">
      <c r="A26" s="112" t="s">
        <v>21</v>
      </c>
      <c r="B26" s="294">
        <f>SUM(B21:B25)</f>
        <v>0</v>
      </c>
      <c r="C26" s="295">
        <f>SUM(C21:C25)</f>
        <v>0</v>
      </c>
      <c r="D26" s="293">
        <f>SUM(D21:D25)</f>
        <v>0</v>
      </c>
      <c r="E26" s="349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X26" s="93"/>
      <c r="Y26" s="75"/>
      <c r="Z26" s="75"/>
      <c r="AA26" s="93"/>
      <c r="AB26" s="75"/>
      <c r="AC26" s="75"/>
    </row>
    <row r="27" spans="1:29" ht="22.5" customHeight="1" x14ac:dyDescent="0.2">
      <c r="A27" s="334"/>
      <c r="B27" s="335"/>
      <c r="C27" s="336"/>
      <c r="D27" s="336"/>
      <c r="E27" s="349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X27" s="93"/>
      <c r="Y27" s="75"/>
      <c r="Z27" s="75"/>
      <c r="AA27" s="93"/>
      <c r="AB27" s="75"/>
      <c r="AC27" s="75"/>
    </row>
    <row r="28" spans="1:29" ht="30" customHeight="1" x14ac:dyDescent="0.25">
      <c r="A28" s="717" t="s">
        <v>104</v>
      </c>
      <c r="B28" s="717"/>
      <c r="C28" s="717"/>
      <c r="D28" s="717"/>
      <c r="E28" s="717"/>
      <c r="F28" s="717"/>
      <c r="G28" s="717"/>
      <c r="H28" s="717"/>
      <c r="I28" s="717"/>
      <c r="J28" s="717"/>
      <c r="K28" s="717"/>
    </row>
    <row r="29" spans="1:29" s="95" customFormat="1" ht="26.25" customHeight="1" x14ac:dyDescent="0.2">
      <c r="A29" s="710" t="s">
        <v>108</v>
      </c>
      <c r="B29" s="710" t="s">
        <v>97</v>
      </c>
      <c r="C29" s="726" t="s">
        <v>98</v>
      </c>
      <c r="D29" s="727"/>
      <c r="E29" s="710" t="s">
        <v>99</v>
      </c>
      <c r="F29" s="721" t="s">
        <v>100</v>
      </c>
      <c r="G29" s="722"/>
      <c r="H29" s="722"/>
      <c r="I29" s="722"/>
      <c r="J29" s="723"/>
      <c r="K29" s="710" t="s">
        <v>103</v>
      </c>
      <c r="X29" s="96"/>
      <c r="AA29" s="96"/>
    </row>
    <row r="30" spans="1:29" s="95" customFormat="1" ht="33.75" customHeight="1" x14ac:dyDescent="0.2">
      <c r="A30" s="713"/>
      <c r="B30" s="713"/>
      <c r="C30" s="724" t="s">
        <v>134</v>
      </c>
      <c r="D30" s="715" t="s">
        <v>31</v>
      </c>
      <c r="E30" s="713"/>
      <c r="F30" s="654" t="s">
        <v>139</v>
      </c>
      <c r="G30" s="642" t="s">
        <v>101</v>
      </c>
      <c r="H30" s="688" t="s">
        <v>158</v>
      </c>
      <c r="I30" s="646" t="s">
        <v>32</v>
      </c>
      <c r="J30" s="648" t="s">
        <v>102</v>
      </c>
      <c r="K30" s="711"/>
      <c r="X30" s="96"/>
      <c r="AA30" s="96"/>
    </row>
    <row r="31" spans="1:29" s="95" customFormat="1" ht="22.5" customHeight="1" x14ac:dyDescent="0.2">
      <c r="A31" s="714"/>
      <c r="B31" s="714"/>
      <c r="C31" s="725"/>
      <c r="D31" s="716"/>
      <c r="E31" s="714"/>
      <c r="F31" s="656"/>
      <c r="G31" s="643"/>
      <c r="H31" s="637"/>
      <c r="I31" s="650"/>
      <c r="J31" s="677"/>
      <c r="K31" s="712"/>
      <c r="X31" s="96"/>
      <c r="AA31" s="96"/>
    </row>
    <row r="32" spans="1:29" ht="23.25" customHeight="1" x14ac:dyDescent="0.2">
      <c r="A32" s="350" t="s">
        <v>136</v>
      </c>
      <c r="B32" s="314"/>
      <c r="C32" s="315"/>
      <c r="D32" s="316"/>
      <c r="E32" s="318">
        <f>SUM(B32:D32)</f>
        <v>0</v>
      </c>
      <c r="F32" s="597">
        <f>B16</f>
        <v>0</v>
      </c>
      <c r="G32" s="315"/>
      <c r="H32" s="264"/>
      <c r="I32" s="317"/>
      <c r="J32" s="312">
        <f>SUM(F32:I32)</f>
        <v>0</v>
      </c>
      <c r="K32" s="313">
        <f>E32-J32</f>
        <v>0</v>
      </c>
      <c r="L32" s="341"/>
      <c r="U32" s="73"/>
      <c r="X32" s="92"/>
      <c r="Z32" s="44"/>
      <c r="AA32" s="92"/>
      <c r="AC32" s="44"/>
    </row>
    <row r="33" spans="1:29" ht="23.25" customHeight="1" x14ac:dyDescent="0.2">
      <c r="A33" s="351" t="s">
        <v>138</v>
      </c>
      <c r="B33" s="469"/>
      <c r="C33" s="469"/>
      <c r="D33" s="470"/>
      <c r="E33" s="471">
        <f>SUM(B33:D33)</f>
        <v>0</v>
      </c>
      <c r="F33" s="471">
        <f>C16</f>
        <v>0</v>
      </c>
      <c r="G33" s="144"/>
      <c r="H33" s="472"/>
      <c r="I33" s="473"/>
      <c r="J33" s="474">
        <f>SUM(F33:I33)</f>
        <v>0</v>
      </c>
      <c r="K33" s="475">
        <f>E33-J33</f>
        <v>0</v>
      </c>
      <c r="L33" s="341"/>
      <c r="U33" s="73"/>
      <c r="X33" s="92"/>
      <c r="Z33" s="44"/>
      <c r="AA33" s="92"/>
      <c r="AC33" s="44"/>
    </row>
    <row r="34" spans="1:29" ht="23.25" customHeight="1" x14ac:dyDescent="0.2">
      <c r="A34" s="352"/>
      <c r="B34" s="332"/>
      <c r="C34" s="332"/>
      <c r="D34" s="332"/>
      <c r="E34" s="330"/>
      <c r="F34" s="331"/>
      <c r="G34" s="331"/>
      <c r="H34" s="331"/>
      <c r="I34" s="331"/>
      <c r="J34" s="333"/>
      <c r="K34" s="333"/>
      <c r="L34" s="353"/>
      <c r="U34" s="73"/>
      <c r="Z34" s="44"/>
      <c r="AC34" s="44"/>
    </row>
    <row r="35" spans="1:29" ht="32.25" customHeight="1" x14ac:dyDescent="0.25">
      <c r="A35" s="728" t="s">
        <v>96</v>
      </c>
      <c r="B35" s="728"/>
      <c r="C35" s="728"/>
      <c r="D35" s="728"/>
      <c r="E35" s="728"/>
      <c r="F35" s="728"/>
      <c r="I35" s="39"/>
      <c r="J35" s="39"/>
      <c r="K35" s="39"/>
      <c r="L35" s="39"/>
      <c r="M35" s="39"/>
      <c r="N35" s="39"/>
      <c r="O35" s="39"/>
    </row>
    <row r="36" spans="1:29" ht="25.5" customHeight="1" x14ac:dyDescent="0.2">
      <c r="A36" s="710" t="s">
        <v>93</v>
      </c>
      <c r="B36" s="718" t="s">
        <v>163</v>
      </c>
      <c r="C36" s="719"/>
      <c r="D36" s="720"/>
      <c r="E36" s="39"/>
      <c r="F36" s="39"/>
      <c r="G36" s="39"/>
      <c r="H36" s="39"/>
      <c r="X36" s="92"/>
      <c r="Z36" s="44"/>
      <c r="AA36" s="92"/>
      <c r="AC36" s="44"/>
    </row>
    <row r="37" spans="1:29" ht="50.25" customHeight="1" x14ac:dyDescent="0.2">
      <c r="A37" s="714"/>
      <c r="B37" s="346" t="s">
        <v>33</v>
      </c>
      <c r="C37" s="347" t="s">
        <v>140</v>
      </c>
      <c r="D37" s="348" t="s">
        <v>141</v>
      </c>
      <c r="E37" s="39"/>
      <c r="F37" s="39"/>
      <c r="G37" s="39"/>
      <c r="H37" s="39"/>
      <c r="X37" s="92"/>
      <c r="Z37" s="44"/>
      <c r="AA37" s="92"/>
      <c r="AC37" s="44"/>
    </row>
    <row r="38" spans="1:29" ht="22.5" customHeight="1" x14ac:dyDescent="0.2">
      <c r="A38" s="241" t="s">
        <v>91</v>
      </c>
      <c r="B38" s="242">
        <f>SUM(C38:D38)</f>
        <v>0</v>
      </c>
      <c r="C38" s="243"/>
      <c r="D38" s="277"/>
      <c r="E38" s="39"/>
      <c r="F38" s="39"/>
      <c r="G38" s="39"/>
      <c r="H38" s="39"/>
      <c r="X38" s="92"/>
      <c r="Y38" s="89"/>
      <c r="Z38" s="89"/>
      <c r="AA38" s="92"/>
      <c r="AB38" s="89"/>
      <c r="AC38" s="89"/>
    </row>
    <row r="39" spans="1:29" ht="22.5" customHeight="1" x14ac:dyDescent="0.2">
      <c r="A39" s="244" t="s">
        <v>87</v>
      </c>
      <c r="B39" s="245">
        <f t="shared" ref="B39:B42" si="1">SUM(C39:D39)</f>
        <v>0</v>
      </c>
      <c r="C39" s="246"/>
      <c r="D39" s="197"/>
      <c r="E39" s="39"/>
      <c r="F39" s="39"/>
      <c r="G39" s="39"/>
      <c r="H39" s="39"/>
      <c r="X39" s="92"/>
      <c r="Y39" s="89"/>
      <c r="Z39" s="89"/>
      <c r="AA39" s="92"/>
      <c r="AB39" s="89"/>
      <c r="AC39" s="89"/>
    </row>
    <row r="40" spans="1:29" ht="30" customHeight="1" x14ac:dyDescent="0.2">
      <c r="A40" s="247" t="s">
        <v>88</v>
      </c>
      <c r="B40" s="245">
        <f t="shared" si="1"/>
        <v>0</v>
      </c>
      <c r="C40" s="246"/>
      <c r="D40" s="107"/>
      <c r="E40" s="39"/>
      <c r="F40" s="39"/>
      <c r="G40" s="39"/>
      <c r="H40" s="39"/>
      <c r="X40" s="92"/>
      <c r="Y40" s="89"/>
      <c r="Z40" s="89"/>
      <c r="AA40" s="92"/>
      <c r="AB40" s="89"/>
      <c r="AC40" s="89"/>
    </row>
    <row r="41" spans="1:29" ht="21" customHeight="1" x14ac:dyDescent="0.2">
      <c r="A41" s="249" t="s">
        <v>89</v>
      </c>
      <c r="B41" s="250">
        <f>SUM(C41:D41)</f>
        <v>0</v>
      </c>
      <c r="C41" s="248"/>
      <c r="D41" s="107"/>
      <c r="E41" s="39"/>
      <c r="F41" s="39"/>
      <c r="G41" s="39"/>
      <c r="H41" s="39"/>
      <c r="X41" s="92"/>
      <c r="Y41" s="89"/>
      <c r="Z41" s="89"/>
      <c r="AA41" s="92"/>
      <c r="AB41" s="89"/>
      <c r="AC41" s="89"/>
    </row>
    <row r="42" spans="1:29" ht="22.5" customHeight="1" x14ac:dyDescent="0.2">
      <c r="A42" s="251" t="s">
        <v>90</v>
      </c>
      <c r="B42" s="252">
        <f t="shared" si="1"/>
        <v>0</v>
      </c>
      <c r="C42" s="108"/>
      <c r="D42" s="196"/>
      <c r="E42" s="39"/>
      <c r="F42" s="39"/>
      <c r="G42" s="39"/>
      <c r="H42" s="39"/>
      <c r="X42" s="92"/>
      <c r="Y42" s="89"/>
      <c r="Z42" s="89"/>
      <c r="AA42" s="92"/>
      <c r="AB42" s="89"/>
      <c r="AC42" s="89"/>
    </row>
    <row r="43" spans="1:29" ht="24.75" customHeight="1" x14ac:dyDescent="0.2">
      <c r="A43" s="112" t="s">
        <v>21</v>
      </c>
      <c r="B43" s="294">
        <f>SUM(B38:B42)</f>
        <v>0</v>
      </c>
      <c r="C43" s="295">
        <f>SUM(C38:C42)</f>
        <v>0</v>
      </c>
      <c r="D43" s="293">
        <f>SUM(D38:D42)</f>
        <v>0</v>
      </c>
      <c r="E43" s="39"/>
      <c r="F43" s="39"/>
      <c r="G43" s="39"/>
      <c r="H43" s="39"/>
      <c r="X43" s="92"/>
      <c r="Y43" s="89"/>
      <c r="Z43" s="89"/>
      <c r="AA43" s="92"/>
      <c r="AB43" s="89"/>
      <c r="AC43" s="89"/>
    </row>
    <row r="44" spans="1:29" x14ac:dyDescent="0.2">
      <c r="AA44" s="89"/>
    </row>
    <row r="49" spans="1:1" x14ac:dyDescent="0.2">
      <c r="A49" s="45"/>
    </row>
    <row r="52" spans="1:1" ht="15" customHeight="1" x14ac:dyDescent="0.2"/>
    <row r="57" spans="1:1" ht="15" customHeight="1" x14ac:dyDescent="0.2"/>
    <row r="62" spans="1:1" ht="19.5" customHeight="1" x14ac:dyDescent="0.2"/>
    <row r="208" ht="13.5" customHeight="1" x14ac:dyDescent="0.2"/>
    <row r="209" spans="1:30" ht="13.5" hidden="1" customHeight="1" x14ac:dyDescent="0.2">
      <c r="A209" s="46">
        <f>SUM(A9:N43)</f>
        <v>0</v>
      </c>
      <c r="AD209" s="72">
        <f>SUM(AD1:AE208)</f>
        <v>0</v>
      </c>
    </row>
    <row r="210" spans="1:30" ht="13.5" customHeight="1" x14ac:dyDescent="0.2"/>
  </sheetData>
  <sheetProtection algorithmName="SHA-512" hashValue="DG3IQ9KeZbSwIMzE3AtgpsQWzyAkEvqIFn8QYeLCFGJFnfqoju0vmW+peU5SKwb28uoHBAVohrCY1mwE/8eHWA==" saltValue="7dzQRh9D4rClJuP8H6TDzQ==" spinCount="100000" sheet="1" objects="1" scenarios="1"/>
  <mergeCells count="22">
    <mergeCell ref="A36:A37"/>
    <mergeCell ref="F29:J29"/>
    <mergeCell ref="C30:C31"/>
    <mergeCell ref="A29:A31"/>
    <mergeCell ref="B29:B31"/>
    <mergeCell ref="C29:D29"/>
    <mergeCell ref="B36:D36"/>
    <mergeCell ref="A35:F35"/>
    <mergeCell ref="A7:G7"/>
    <mergeCell ref="K29:K31"/>
    <mergeCell ref="E29:E31"/>
    <mergeCell ref="D30:D31"/>
    <mergeCell ref="J30:J31"/>
    <mergeCell ref="F30:F31"/>
    <mergeCell ref="G30:G31"/>
    <mergeCell ref="H30:H31"/>
    <mergeCell ref="I30:I31"/>
    <mergeCell ref="A18:D18"/>
    <mergeCell ref="A9:C9"/>
    <mergeCell ref="A28:K28"/>
    <mergeCell ref="A19:A20"/>
    <mergeCell ref="B19:D19"/>
  </mergeCells>
  <phoneticPr fontId="26" type="noConversion"/>
  <dataValidations count="3">
    <dataValidation type="custom" operator="greaterThanOrEqual" allowBlank="1" showInputMessage="1" showErrorMessage="1" errorTitle="ERROR" error="Sólo se permiten enteros o mitades (Ej: 0,5)." sqref="B34:D34 B32:D32 F32:F34 G32:I32 G34:I34" xr:uid="{28E6D056-F9CB-4DD9-981A-5755F8D3E0E2}">
      <formula1>MOD(B32,0.5)=0</formula1>
    </dataValidation>
    <dataValidation type="whole" operator="greaterThanOrEqual" allowBlank="1" showInputMessage="1" showErrorMessage="1" errorTitle="ERROR" error="Sólo se permiten enteros." sqref="C21:D25 C38:D42" xr:uid="{041DBA23-B3DD-43DA-BE4D-ECD59038DDD4}">
      <formula1>0</formula1>
    </dataValidation>
    <dataValidation type="whole" operator="greaterThanOrEqual" allowBlank="1" showInputMessage="1" showErrorMessage="1" errorTitle="ERROR" error="Sólo se permiten números enteros." sqref="B11:C15 B33:D33 G33:I33" xr:uid="{CF731158-B017-49B5-9D4D-A09524904E38}">
      <formula1>0</formula1>
    </dataValidation>
  </dataValidation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120"/>
  <sheetViews>
    <sheetView showGridLines="0" zoomScaleNormal="100" workbookViewId="0">
      <selection activeCell="E10" sqref="E10"/>
    </sheetView>
  </sheetViews>
  <sheetFormatPr baseColWidth="10" defaultRowHeight="13.2" x14ac:dyDescent="0.25"/>
  <cols>
    <col min="1" max="2" width="1.88671875" customWidth="1"/>
    <col min="3" max="3" width="8.88671875" customWidth="1"/>
    <col min="4" max="4" width="39.33203125" customWidth="1"/>
    <col min="5" max="5" width="34" customWidth="1"/>
    <col min="6" max="6" width="27.109375" customWidth="1"/>
    <col min="7" max="7" width="71" customWidth="1"/>
    <col min="8" max="8" width="17.44140625" customWidth="1"/>
    <col min="11" max="11" width="0" hidden="1" customWidth="1"/>
    <col min="12" max="12" width="13.88671875" hidden="1" customWidth="1"/>
    <col min="13" max="14" width="14.109375" hidden="1" customWidth="1"/>
    <col min="15" max="17" width="14.109375" customWidth="1"/>
  </cols>
  <sheetData>
    <row r="1" spans="1:13" ht="18" customHeight="1" x14ac:dyDescent="0.3">
      <c r="A1" s="47"/>
      <c r="B1" s="47"/>
      <c r="C1" s="48" t="s">
        <v>34</v>
      </c>
      <c r="D1" s="49"/>
      <c r="E1" s="50"/>
      <c r="F1" s="51"/>
      <c r="G1" s="47"/>
      <c r="H1" s="47"/>
      <c r="I1" s="52"/>
      <c r="J1" s="52"/>
      <c r="K1" s="52"/>
      <c r="L1" s="52"/>
    </row>
    <row r="2" spans="1:13" ht="21" customHeight="1" x14ac:dyDescent="0.25">
      <c r="A2" s="47"/>
      <c r="B2" s="47"/>
      <c r="C2" s="53" t="s">
        <v>35</v>
      </c>
      <c r="D2" s="54"/>
      <c r="E2" s="55"/>
      <c r="F2" s="56"/>
      <c r="G2" s="47"/>
      <c r="H2" s="47"/>
      <c r="I2" s="52"/>
      <c r="J2" s="52"/>
      <c r="K2" s="52"/>
      <c r="L2" s="52"/>
    </row>
    <row r="3" spans="1:13" ht="21" customHeight="1" thickBot="1" x14ac:dyDescent="0.3">
      <c r="A3" s="47"/>
      <c r="B3" s="47"/>
      <c r="C3" s="57" t="s">
        <v>36</v>
      </c>
      <c r="D3" s="58"/>
      <c r="E3" s="59"/>
      <c r="F3" s="60"/>
      <c r="G3" s="47"/>
      <c r="H3" s="47"/>
      <c r="I3" s="52"/>
      <c r="J3" s="52"/>
      <c r="K3" s="52"/>
      <c r="L3" s="52"/>
    </row>
    <row r="4" spans="1:13" ht="42.75" customHeight="1" x14ac:dyDescent="0.25">
      <c r="A4" s="47"/>
      <c r="B4" s="47"/>
      <c r="C4" s="81" t="str">
        <f>CONCATENATE("ESTABLECIMIENTO/ESTRATEGIA: ",NOMBRE!B3," - ","( ",NOMBRE!C3,NOMBRE!D3,NOMBRE!E3,NOMBRE!F3,NOMBRE!G3,NOMBRE!H3," )")</f>
        <v>ESTABLECIMIENTO/ESTRATEGIA:  - (  )</v>
      </c>
      <c r="D4" s="47"/>
      <c r="E4" s="47"/>
      <c r="F4" s="47"/>
      <c r="G4" s="47"/>
      <c r="H4" s="47"/>
      <c r="I4" s="52"/>
      <c r="J4" s="52"/>
      <c r="K4" s="52"/>
      <c r="L4" s="52"/>
    </row>
    <row r="5" spans="1:13" ht="44.25" customHeight="1" x14ac:dyDescent="0.25">
      <c r="A5" s="47"/>
      <c r="B5" s="47"/>
      <c r="C5" s="47"/>
      <c r="D5" s="61" t="s">
        <v>37</v>
      </c>
      <c r="E5" s="62" t="s">
        <v>38</v>
      </c>
      <c r="F5" s="62" t="s">
        <v>39</v>
      </c>
      <c r="G5" s="62" t="s">
        <v>40</v>
      </c>
      <c r="H5" s="52"/>
      <c r="I5" s="52"/>
      <c r="J5" s="52"/>
      <c r="K5" s="52"/>
    </row>
    <row r="6" spans="1:13" ht="22.5" customHeight="1" x14ac:dyDescent="0.25">
      <c r="A6" s="47"/>
      <c r="B6" s="47"/>
      <c r="C6" s="47"/>
      <c r="D6" s="63" t="s">
        <v>41</v>
      </c>
      <c r="E6" s="64" t="str">
        <f>IF((NOMBRE!AG7)=0,"","SIN INFORMACIÓN")</f>
        <v>SIN INFORMACIÓN</v>
      </c>
      <c r="F6" s="65"/>
      <c r="G6" s="65"/>
      <c r="H6" s="52"/>
      <c r="I6" s="52"/>
      <c r="J6" s="52"/>
      <c r="K6" s="52"/>
      <c r="M6" t="s">
        <v>42</v>
      </c>
    </row>
    <row r="7" spans="1:13" ht="22.5" customHeight="1" x14ac:dyDescent="0.25">
      <c r="A7" s="47"/>
      <c r="B7" s="47"/>
      <c r="C7" s="47"/>
      <c r="D7" s="63" t="s">
        <v>43</v>
      </c>
      <c r="E7" s="64" t="str">
        <f>IF(('D15'!A159)=0,"SIN INFORMACIÓN","")</f>
        <v>SIN INFORMACIÓN</v>
      </c>
      <c r="F7" s="66"/>
      <c r="G7" s="67"/>
      <c r="H7" s="52"/>
      <c r="I7" s="52"/>
      <c r="J7" s="52"/>
      <c r="K7" s="52"/>
      <c r="M7" t="s">
        <v>44</v>
      </c>
    </row>
    <row r="8" spans="1:13" ht="22.5" customHeight="1" x14ac:dyDescent="0.25">
      <c r="A8" s="47"/>
      <c r="B8" s="47"/>
      <c r="C8" s="47"/>
      <c r="D8" s="63" t="s">
        <v>45</v>
      </c>
      <c r="E8" s="64" t="str">
        <f>IF(('D16'!A209)=0,"SIN INFORMACIÓN","")</f>
        <v>SIN INFORMACIÓN</v>
      </c>
      <c r="F8" s="66"/>
      <c r="G8" s="67"/>
      <c r="H8" s="52"/>
      <c r="I8" s="52"/>
      <c r="J8" s="52"/>
      <c r="K8" s="52"/>
      <c r="M8" t="s">
        <v>46</v>
      </c>
    </row>
    <row r="9" spans="1:13" ht="4.5" customHeight="1" x14ac:dyDescent="0.25">
      <c r="A9" s="47"/>
      <c r="B9" s="47"/>
      <c r="C9" s="47"/>
      <c r="D9" s="65"/>
      <c r="E9" s="65"/>
      <c r="F9" s="65"/>
      <c r="G9" s="65"/>
      <c r="H9" s="52"/>
      <c r="I9" s="52"/>
      <c r="J9" s="52"/>
      <c r="K9" s="52"/>
      <c r="M9" t="s">
        <v>47</v>
      </c>
    </row>
    <row r="10" spans="1:13" ht="22.5" customHeight="1" x14ac:dyDescent="0.25">
      <c r="A10" s="47"/>
      <c r="B10" s="47"/>
      <c r="C10" s="47"/>
      <c r="D10" s="63" t="s">
        <v>48</v>
      </c>
      <c r="E10" s="68">
        <f>COUNTIF(E6:E8,"SIN INFORMACIÓN")</f>
        <v>3</v>
      </c>
      <c r="F10" s="65"/>
      <c r="G10" s="65"/>
      <c r="H10" s="52"/>
      <c r="I10" s="52"/>
      <c r="J10" s="52"/>
      <c r="K10" s="52"/>
      <c r="M10" t="s">
        <v>49</v>
      </c>
    </row>
    <row r="11" spans="1:13" ht="22.5" customHeight="1" x14ac:dyDescent="0.25">
      <c r="A11" s="47"/>
      <c r="B11" s="47"/>
      <c r="C11" s="47"/>
      <c r="D11" s="63" t="s">
        <v>54</v>
      </c>
      <c r="E11" s="68">
        <f>+'D15'!AF159</f>
        <v>0</v>
      </c>
      <c r="F11" s="69"/>
      <c r="G11" s="65"/>
      <c r="H11" s="47"/>
      <c r="I11" s="52"/>
      <c r="J11" s="52"/>
      <c r="K11" s="52"/>
      <c r="L11" s="52"/>
    </row>
    <row r="12" spans="1:13" ht="22.5" customHeight="1" x14ac:dyDescent="0.25">
      <c r="A12" s="47"/>
      <c r="B12" s="47"/>
      <c r="C12" s="47"/>
      <c r="D12" s="63" t="s">
        <v>55</v>
      </c>
      <c r="E12" s="68">
        <f>+'D16'!AD209</f>
        <v>0</v>
      </c>
      <c r="F12" s="69"/>
      <c r="G12" s="65"/>
      <c r="H12" s="47"/>
      <c r="I12" s="52"/>
      <c r="J12" s="52"/>
      <c r="K12" s="52"/>
      <c r="L12" s="52"/>
    </row>
    <row r="13" spans="1:13" ht="13.8" x14ac:dyDescent="0.25">
      <c r="A13" s="47"/>
      <c r="B13" s="47"/>
      <c r="C13" s="47"/>
      <c r="D13" s="63" t="s">
        <v>50</v>
      </c>
      <c r="E13" s="68">
        <f>SUM(E10:E12)</f>
        <v>3</v>
      </c>
      <c r="F13" s="47"/>
      <c r="G13" s="47"/>
      <c r="H13" s="47"/>
      <c r="I13" s="52"/>
      <c r="J13" s="52"/>
      <c r="K13" s="52"/>
      <c r="L13" s="52"/>
    </row>
    <row r="14" spans="1:13" x14ac:dyDescent="0.25">
      <c r="A14" s="47"/>
      <c r="B14" s="47"/>
      <c r="C14" s="47"/>
      <c r="D14" s="47"/>
      <c r="E14" s="47"/>
      <c r="F14" s="47"/>
      <c r="G14" s="47"/>
      <c r="H14" s="47"/>
      <c r="I14" s="52"/>
      <c r="J14" s="52"/>
      <c r="K14" s="52"/>
      <c r="L14" s="52"/>
    </row>
    <row r="15" spans="1:13" x14ac:dyDescent="0.25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1:13" x14ac:dyDescent="0.25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</row>
    <row r="17" spans="1:12" x14ac:dyDescent="0.25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</row>
    <row r="18" spans="1:12" x14ac:dyDescent="0.25">
      <c r="A18" s="52"/>
      <c r="B18" s="52"/>
      <c r="C18" s="52"/>
      <c r="D18" s="52"/>
      <c r="E18" s="70">
        <f>NOMBRE!AG7</f>
        <v>3</v>
      </c>
      <c r="F18" s="52"/>
      <c r="G18" s="52"/>
      <c r="H18" s="52"/>
      <c r="I18" s="52"/>
      <c r="J18" s="52"/>
      <c r="K18" s="52"/>
      <c r="L18" s="52"/>
    </row>
    <row r="19" spans="1:12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</row>
    <row r="20" spans="1:12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</row>
    <row r="21" spans="1:12" x14ac:dyDescent="0.25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</row>
    <row r="22" spans="1:12" x14ac:dyDescent="0.25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x14ac:dyDescent="0.25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x14ac:dyDescent="0.25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</row>
    <row r="25" spans="1:12" x14ac:dyDescent="0.2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</row>
    <row r="26" spans="1:12" x14ac:dyDescent="0.25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</row>
    <row r="27" spans="1:12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12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2" x14ac:dyDescent="0.2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2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</row>
    <row r="31" spans="1:12" x14ac:dyDescent="0.2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</row>
    <row r="32" spans="1:12" x14ac:dyDescent="0.25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</row>
    <row r="33" spans="1:12" x14ac:dyDescent="0.25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</row>
    <row r="34" spans="1:12" x14ac:dyDescent="0.25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</row>
    <row r="35" spans="1:12" x14ac:dyDescent="0.2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</row>
    <row r="36" spans="1:12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</row>
    <row r="37" spans="1:12" x14ac:dyDescent="0.2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</row>
    <row r="38" spans="1:12" x14ac:dyDescent="0.25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</row>
    <row r="39" spans="1:12" x14ac:dyDescent="0.25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</row>
    <row r="40" spans="1:12" x14ac:dyDescent="0.25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</row>
    <row r="41" spans="1:12" x14ac:dyDescent="0.25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</row>
    <row r="42" spans="1:12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</row>
    <row r="43" spans="1:12" x14ac:dyDescent="0.25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</row>
    <row r="100" spans="5:5" hidden="1" x14ac:dyDescent="0.25">
      <c r="E100" s="74">
        <f>NOMBRE!AG7</f>
        <v>3</v>
      </c>
    </row>
    <row r="119" ht="10.199999999999999" customHeight="1" x14ac:dyDescent="0.25"/>
    <row r="120" s="71" customFormat="1" hidden="1" x14ac:dyDescent="0.25"/>
  </sheetData>
  <sheetProtection algorithmName="SHA-512" hashValue="AgAyD6IOB8pfeXNWiSUOPhti4tcnC7mr0dAN6v7LLNxxBbfY3OPcmOAIni0Z8rS/SudlGWjX7a7TobTR2ktEZQ==" saltValue="XS9t/DXMUlta17SVa8SVUw==" spinCount="100000" sheet="1" objects="1" scenarios="1"/>
  <phoneticPr fontId="26" type="noConversion"/>
  <dataValidations disablePrompts="1" count="1">
    <dataValidation type="list" allowBlank="1" showInputMessage="1" showErrorMessage="1" sqref="F7:F8" xr:uid="{00000000-0002-0000-0300-000000000000}">
      <formula1>$M$6:$M$10</formula1>
    </dataValidation>
  </dataValidations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H14"/>
  <sheetViews>
    <sheetView showGridLines="0" zoomScaleNormal="100" workbookViewId="0">
      <selection activeCell="B10" sqref="B10:H11"/>
    </sheetView>
  </sheetViews>
  <sheetFormatPr baseColWidth="10" defaultRowHeight="13.2" x14ac:dyDescent="0.25"/>
  <cols>
    <col min="1" max="1" width="13.109375" customWidth="1"/>
    <col min="2" max="2" width="55.5546875" customWidth="1"/>
    <col min="3" max="3" width="1.6640625" customWidth="1"/>
    <col min="4" max="4" width="2" customWidth="1"/>
    <col min="5" max="5" width="5.5546875" customWidth="1"/>
    <col min="6" max="6" width="4.88671875" customWidth="1"/>
    <col min="8" max="8" width="8" customWidth="1"/>
  </cols>
  <sheetData>
    <row r="1" spans="2:8" ht="13.8" thickBot="1" x14ac:dyDescent="0.3"/>
    <row r="2" spans="2:8" ht="45" customHeight="1" thickBot="1" x14ac:dyDescent="0.3">
      <c r="B2" s="729" t="s">
        <v>51</v>
      </c>
      <c r="C2" s="730"/>
      <c r="D2" s="730"/>
      <c r="E2" s="730"/>
      <c r="F2" s="730"/>
      <c r="G2" s="730"/>
      <c r="H2" s="731"/>
    </row>
    <row r="3" spans="2:8" ht="16.2" x14ac:dyDescent="0.3">
      <c r="B3" s="322"/>
      <c r="C3" s="322"/>
      <c r="D3" s="322"/>
      <c r="E3" s="322"/>
      <c r="F3" s="322"/>
      <c r="G3" s="322"/>
      <c r="H3" s="322"/>
    </row>
    <row r="4" spans="2:8" ht="16.2" x14ac:dyDescent="0.3">
      <c r="B4" s="82" t="str">
        <f>CONCATENATE("ESTABLECIMIENTO/ESTRATEGIA: ",NOMBRE!B3," - ","( ",NOMBRE!C3,NOMBRE!D3,NOMBRE!E3,NOMBRE!F3,NOMBRE!G3,NOMBRE!H3,NOMBRE!I3," )")</f>
        <v>ESTABLECIMIENTO/ESTRATEGIA:  - ( Falta Cód. Estab. )</v>
      </c>
      <c r="C4" s="322"/>
      <c r="D4" s="322"/>
      <c r="E4" s="322"/>
      <c r="F4" s="322"/>
      <c r="G4" s="322"/>
      <c r="H4" s="322"/>
    </row>
    <row r="5" spans="2:8" ht="16.2" x14ac:dyDescent="0.3">
      <c r="B5" s="322"/>
      <c r="C5" s="322"/>
      <c r="D5" s="322"/>
      <c r="E5" s="322"/>
      <c r="F5" s="322"/>
      <c r="G5" s="322"/>
      <c r="H5" s="322"/>
    </row>
    <row r="6" spans="2:8" ht="16.8" thickBot="1" x14ac:dyDescent="0.35">
      <c r="B6" s="322"/>
      <c r="C6" s="322"/>
      <c r="D6" s="322"/>
      <c r="E6" s="322"/>
      <c r="F6" s="322"/>
      <c r="G6" s="322"/>
      <c r="H6" s="322"/>
    </row>
    <row r="7" spans="2:8" ht="30.75" customHeight="1" thickBot="1" x14ac:dyDescent="0.35">
      <c r="B7" s="321" t="s">
        <v>52</v>
      </c>
      <c r="C7" s="322"/>
      <c r="D7" s="322"/>
      <c r="E7" s="323"/>
      <c r="F7" s="324"/>
      <c r="G7" s="324"/>
      <c r="H7" s="325"/>
    </row>
    <row r="8" spans="2:8" ht="16.2" x14ac:dyDescent="0.3">
      <c r="B8" s="322"/>
      <c r="C8" s="322"/>
      <c r="D8" s="322"/>
      <c r="E8" s="322"/>
      <c r="F8" s="322"/>
      <c r="G8" s="322"/>
      <c r="H8" s="322"/>
    </row>
    <row r="9" spans="2:8" ht="7.5" customHeight="1" thickBot="1" x14ac:dyDescent="0.35">
      <c r="B9" s="322"/>
      <c r="C9" s="322"/>
      <c r="D9" s="322"/>
      <c r="E9" s="322"/>
      <c r="F9" s="322"/>
      <c r="G9" s="322"/>
      <c r="H9" s="322"/>
    </row>
    <row r="10" spans="2:8" ht="26.25" customHeight="1" x14ac:dyDescent="0.25">
      <c r="B10" s="732" t="str">
        <f>IF(Control!E13&gt;0,"ANTES DE EJECUTAR SUS MACROS REVISE LA HOJA CONTROL, EXISTEN ERRORES QUE DEBE CORREGIR","")</f>
        <v>ANTES DE EJECUTAR SUS MACROS REVISE LA HOJA CONTROL, EXISTEN ERRORES QUE DEBE CORREGIR</v>
      </c>
      <c r="C10" s="733"/>
      <c r="D10" s="733"/>
      <c r="E10" s="733"/>
      <c r="F10" s="733"/>
      <c r="G10" s="733"/>
      <c r="H10" s="734"/>
    </row>
    <row r="11" spans="2:8" ht="26.25" customHeight="1" thickBot="1" x14ac:dyDescent="0.3">
      <c r="B11" s="735"/>
      <c r="C11" s="736"/>
      <c r="D11" s="736"/>
      <c r="E11" s="736"/>
      <c r="F11" s="736"/>
      <c r="G11" s="736"/>
      <c r="H11" s="737"/>
    </row>
    <row r="12" spans="2:8" ht="16.2" x14ac:dyDescent="0.3">
      <c r="B12" s="322"/>
      <c r="C12" s="322"/>
      <c r="D12" s="322"/>
      <c r="E12" s="322"/>
      <c r="F12" s="322"/>
      <c r="G12" s="322"/>
      <c r="H12" s="322"/>
    </row>
    <row r="13" spans="2:8" ht="16.2" x14ac:dyDescent="0.3">
      <c r="B13" s="322"/>
      <c r="C13" s="322"/>
      <c r="D13" s="322"/>
      <c r="E13" s="322"/>
      <c r="F13" s="322"/>
      <c r="G13" s="322"/>
      <c r="H13" s="322"/>
    </row>
    <row r="14" spans="2:8" ht="16.2" x14ac:dyDescent="0.3">
      <c r="B14" s="326" t="s">
        <v>53</v>
      </c>
      <c r="C14" s="322"/>
      <c r="D14" s="322"/>
      <c r="E14" s="322"/>
      <c r="F14" s="322"/>
      <c r="G14" s="322"/>
      <c r="H14" s="322"/>
    </row>
  </sheetData>
  <sheetProtection algorithmName="SHA-512" hashValue="k6DzNpNnZd61PVX7L6QbvOplgQsbBI/iVMcZPPVF/yl7h5fMQmkFUwQT/Dt2oZH8VrlbBluqgoB+C1Nbvr3mdQ==" saltValue="+l3vd13Bi7ukNJBbZ1xFDw==" spinCount="100000" sheet="1" objects="1" scenarios="1"/>
  <mergeCells count="2">
    <mergeCell ref="B2:H2"/>
    <mergeCell ref="B10:H11"/>
  </mergeCells>
  <phoneticPr fontId="26" type="noConversion"/>
  <pageMargins left="0.75" right="0.75" top="1" bottom="1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SPALDAARCHIVO">
                <anchor moveWithCells="1" sizeWithCells="1">
                  <from>
                    <xdr:col>4</xdr:col>
                    <xdr:colOff>68580</xdr:colOff>
                    <xdr:row>6</xdr:row>
                    <xdr:rowOff>68580</xdr:rowOff>
                  </from>
                  <to>
                    <xdr:col>7</xdr:col>
                    <xdr:colOff>480060</xdr:colOff>
                    <xdr:row>6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D15</vt:lpstr>
      <vt:lpstr>D16</vt:lpstr>
      <vt:lpstr>Control</vt:lpstr>
      <vt:lpstr>MACROS</vt:lpstr>
    </vt:vector>
  </TitlesOfParts>
  <Company>Propietario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Carmen Gloria Sepulveda</cp:lastModifiedBy>
  <dcterms:created xsi:type="dcterms:W3CDTF">2012-01-06T18:23:03Z</dcterms:created>
  <dcterms:modified xsi:type="dcterms:W3CDTF">2024-02-16T19:05:28Z</dcterms:modified>
</cp:coreProperties>
</file>